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601"/>
  <workbookPr/>
  <bookViews>
    <workbookView xWindow="65416" yWindow="65416" windowWidth="29040" windowHeight="15840" activeTab="0"/>
  </bookViews>
  <sheets>
    <sheet name="Rekapitulace stavby" sheetId="1" r:id="rId1"/>
    <sheet name="01 - stavební část" sheetId="2" r:id="rId2"/>
    <sheet name="02 - elektroinstalace - s..." sheetId="3" r:id="rId3"/>
    <sheet name="03 - zdravotechnické inst..." sheetId="4" r:id="rId4"/>
    <sheet name="04 - rozvody medicinálníc..." sheetId="5" r:id="rId5"/>
    <sheet name="05 - ústřední vytápění" sheetId="6" r:id="rId6"/>
    <sheet name="06 - elektroinstalace - s..." sheetId="7" r:id="rId7"/>
    <sheet name="07 - VZT" sheetId="8" r:id="rId8"/>
    <sheet name="VON - vedlejší a ostatní ..." sheetId="9" r:id="rId9"/>
    <sheet name="Pokyny pro vyplnění" sheetId="10" r:id="rId10"/>
  </sheets>
  <definedNames>
    <definedName name="_xlnm._FilterDatabase" localSheetId="1" hidden="1">'01 - stavební část'!$C$98:$K$1107</definedName>
    <definedName name="_xlnm._FilterDatabase" localSheetId="2" hidden="1">'02 - elektroinstalace - s...'!$C$131:$K$687</definedName>
    <definedName name="_xlnm._FilterDatabase" localSheetId="3" hidden="1">'03 - zdravotechnické inst...'!$C$82:$K$260</definedName>
    <definedName name="_xlnm._FilterDatabase" localSheetId="4" hidden="1">'04 - rozvody medicinálníc...'!$C$82:$K$118</definedName>
    <definedName name="_xlnm._FilterDatabase" localSheetId="5" hidden="1">'05 - ústřední vytápění'!$C$77:$K$93</definedName>
    <definedName name="_xlnm._FilterDatabase" localSheetId="6" hidden="1">'06 - elektroinstalace - s...'!$C$85:$K$186</definedName>
    <definedName name="_xlnm._FilterDatabase" localSheetId="7" hidden="1">'07 - VZT'!$C$79:$K$130</definedName>
    <definedName name="_xlnm._FilterDatabase" localSheetId="8" hidden="1">'VON - vedlejší a ostatní ...'!$C$81:$K$93</definedName>
    <definedName name="_xlnm.Print_Area" localSheetId="1">'01 - stavební část'!$C$4:$J$36,'01 - stavební část'!$C$42:$J$80,'01 - stavební část'!$C$86:$K$1107</definedName>
    <definedName name="_xlnm.Print_Area" localSheetId="2">'02 - elektroinstalace - s...'!$C$4:$J$36,'02 - elektroinstalace - s...'!$C$42:$J$113,'02 - elektroinstalace - s...'!$C$119:$K$687</definedName>
    <definedName name="_xlnm.Print_Area" localSheetId="3">'03 - zdravotechnické inst...'!$C$4:$J$36,'03 - zdravotechnické inst...'!$C$42:$J$64,'03 - zdravotechnické inst...'!$C$70:$K$260</definedName>
    <definedName name="_xlnm.Print_Area" localSheetId="4">'04 - rozvody medicinálníc...'!$C$4:$J$36,'04 - rozvody medicinálníc...'!$C$42:$J$64,'04 - rozvody medicinálníc...'!$C$70:$K$118</definedName>
    <definedName name="_xlnm.Print_Area" localSheetId="5">'05 - ústřední vytápění'!$C$4:$J$36,'05 - ústřední vytápění'!$C$42:$J$59,'05 - ústřední vytápění'!$C$65:$K$93</definedName>
    <definedName name="_xlnm.Print_Area" localSheetId="6">'06 - elektroinstalace - s...'!$C$4:$J$36,'06 - elektroinstalace - s...'!$C$42:$J$67,'06 - elektroinstalace - s...'!$C$73:$K$186</definedName>
    <definedName name="_xlnm.Print_Area" localSheetId="7">'07 - VZT'!$C$4:$J$36,'07 - VZT'!$C$42:$J$61,'07 - VZT'!$C$67:$K$130</definedName>
    <definedName name="_xlnm.Print_Area" localSheetId="9">'Pokyny pro vyplnění'!$B$2:$K$69,'Pokyny pro vyplnění'!$B$72:$K$116,'Pokyny pro vyplnění'!$B$119:$K$188,'Pokyny pro vyplnění'!$B$196:$K$216</definedName>
    <definedName name="_xlnm.Print_Area" localSheetId="0">'Rekapitulace stavby'!$D$4:$AO$33,'Rekapitulace stavby'!$C$39:$AQ$60</definedName>
    <definedName name="_xlnm.Print_Area" localSheetId="8">'VON - vedlejší a ostatní ...'!$C$4:$J$36,'VON - vedlejší a ostatní ...'!$C$42:$J$63,'VON - vedlejší a ostatní ...'!$C$69:$K$93</definedName>
    <definedName name="_xlnm.Print_Titles" localSheetId="0">'Rekapitulace stavby'!$49:$49</definedName>
    <definedName name="_xlnm.Print_Titles" localSheetId="1">'01 - stavební část'!$98:$98</definedName>
    <definedName name="_xlnm.Print_Titles" localSheetId="2">'02 - elektroinstalace - s...'!$131:$131</definedName>
    <definedName name="_xlnm.Print_Titles" localSheetId="3">'03 - zdravotechnické inst...'!$82:$82</definedName>
    <definedName name="_xlnm.Print_Titles" localSheetId="4">'04 - rozvody medicinálníc...'!$82:$82</definedName>
    <definedName name="_xlnm.Print_Titles" localSheetId="5">'05 - ústřední vytápění'!$77:$77</definedName>
    <definedName name="_xlnm.Print_Titles" localSheetId="6">'06 - elektroinstalace - s...'!$85:$85</definedName>
    <definedName name="_xlnm.Print_Titles" localSheetId="7">'07 - VZT'!$79:$79</definedName>
    <definedName name="_xlnm.Print_Titles" localSheetId="8">'VON - vedlejší a ostatní ...'!$81:$81</definedName>
  </definedNames>
  <calcPr calcId="191029"/>
  <extLst/>
</workbook>
</file>

<file path=xl/sharedStrings.xml><?xml version="1.0" encoding="utf-8"?>
<sst xmlns="http://schemas.openxmlformats.org/spreadsheetml/2006/main" count="22465" uniqueCount="3309">
  <si>
    <t>Export VZ</t>
  </si>
  <si>
    <t>List obsahuje:</t>
  </si>
  <si>
    <t>1) Rekapitulace stavby</t>
  </si>
  <si>
    <t>2) Rekapitulace objektů stavby a soupisů prací</t>
  </si>
  <si>
    <t>3.0</t>
  </si>
  <si>
    <t/>
  </si>
  <si>
    <t>False</t>
  </si>
  <si>
    <t>{0d0437f2-9044-4367-8cf0-e75669d8b736}</t>
  </si>
  <si>
    <t>&gt;&gt;  skryté sloupce  &lt;&lt;</t>
  </si>
  <si>
    <t>0,01</t>
  </si>
  <si>
    <t>21</t>
  </si>
  <si>
    <t>15</t>
  </si>
  <si>
    <t>REKAPITULACE STAVBY</t>
  </si>
  <si>
    <t>v ---  níže se nacházejí doplnkové a pomocné údaje k sestavám  --- v</t>
  </si>
  <si>
    <t>Návod na vyplnění</t>
  </si>
  <si>
    <t>0,001</t>
  </si>
  <si>
    <t>Kód:</t>
  </si>
  <si>
    <t>18-1225</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</si>
  <si>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</si>
  <si>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</si>
  <si>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Stavební úpravy 2.NP - 3.NP pavilonu A přestavba dětského oddělení na LDN - 2.část - 2.NP</t>
  </si>
  <si>
    <t>KSO:</t>
  </si>
  <si>
    <t>801 11 13</t>
  </si>
  <si>
    <t>CC-CZ:</t>
  </si>
  <si>
    <t>Místo:</t>
  </si>
  <si>
    <t>Jindřichův Hradec</t>
  </si>
  <si>
    <t>Datum:</t>
  </si>
  <si>
    <t>27. 12. 2018</t>
  </si>
  <si>
    <t>Zadavatel:</t>
  </si>
  <si>
    <t>IČ:</t>
  </si>
  <si>
    <t xml:space="preserve"> </t>
  </si>
  <si>
    <t>DIČ:</t>
  </si>
  <si>
    <t>Uchazeč:</t>
  </si>
  <si>
    <t>Vyplň údaj</t>
  </si>
  <si>
    <t>Projektant:</t>
  </si>
  <si>
    <t>ATELIER G+G s.r.o.</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</si>
  <si>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</si>
  <si>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</si>
  <si>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</si>
  <si>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</si>
  <si>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</si>
  <si>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</si>
  <si>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</si>
  <si>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</si>
  <si>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</si>
  <si>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</si>
  <si>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</si>
  <si>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</si>
  <si>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</si>
  <si>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</si>
  <si>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</si>
  <si>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</si>
  <si>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</si>
  <si>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</si>
  <si>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</si>
  <si>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</si>
  <si>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</si>
  <si>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</si>
  <si>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</si>
  <si>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</si>
  <si>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</si>
  <si>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</si>
  <si>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</si>
  <si>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</si>
  <si>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</si>
  <si>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</si>
  <si>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</si>
  <si>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</si>
  <si>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</si>
  <si>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</si>
  <si>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</si>
  <si>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</si>
  <si>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</si>
  <si>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</si>
  <si>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</si>
  <si>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</si>
  <si>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</si>
  <si>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</si>
  <si>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</si>
  <si>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stavební část</t>
  </si>
  <si>
    <t>STA</t>
  </si>
  <si>
    <t>1</t>
  </si>
  <si>
    <t>{6af26836-2771-4366-8770-d1a89c32619c}</t>
  </si>
  <si>
    <t>2</t>
  </si>
  <si>
    <t>02</t>
  </si>
  <si>
    <t>elektroinstalace - slaboproud</t>
  </si>
  <si>
    <t>{b37acb4d-b41e-4b3e-ac08-425817da62c0}</t>
  </si>
  <si>
    <t>03</t>
  </si>
  <si>
    <t>zdravotechnické instalace</t>
  </si>
  <si>
    <t>{b0842770-5009-4a10-82f4-f0599d711f06}</t>
  </si>
  <si>
    <t>04</t>
  </si>
  <si>
    <t>rozvody medicinálních plynů</t>
  </si>
  <si>
    <t>{3163c2c7-8c9e-43c6-b4e1-6e5d757efa35}</t>
  </si>
  <si>
    <t>05</t>
  </si>
  <si>
    <t>ústřední vytápění</t>
  </si>
  <si>
    <t>{0c812b00-7200-4e9b-b8f2-df3b4a5f1275}</t>
  </si>
  <si>
    <t>06</t>
  </si>
  <si>
    <t>elektroinstalace - silnoproud</t>
  </si>
  <si>
    <t>{336b1e12-0754-4e81-929d-35aabcb0f0c5}</t>
  </si>
  <si>
    <t>07</t>
  </si>
  <si>
    <t>VZT</t>
  </si>
  <si>
    <t>{049862cc-fda4-4cde-9645-348dc09fa360}</t>
  </si>
  <si>
    <t>VON</t>
  </si>
  <si>
    <t>vedlejší a ostatní náklady</t>
  </si>
  <si>
    <t>{77f16f08-80e0-4a5d-88d5-8e731366e9a9}</t>
  </si>
  <si>
    <t>1) Krycí list soupisu</t>
  </si>
  <si>
    <t>2) Rekapitulace</t>
  </si>
  <si>
    <t>3) Soupis prací</t>
  </si>
  <si>
    <t>Zpět na list:</t>
  </si>
  <si>
    <t>Rekapitulace stavby</t>
  </si>
  <si>
    <t>KRYCÍ LIST SOUPISU</t>
  </si>
  <si>
    <t>Objekt:</t>
  </si>
  <si>
    <t>01 - stavební část</t>
  </si>
  <si>
    <t>REKAPITULACE ČLENĚNÍ SOUPISU PRACÍ</t>
  </si>
  <si>
    <t>Kód dílu - Popis</t>
  </si>
  <si>
    <t>Cena celkem [CZK]</t>
  </si>
  <si>
    <t>Náklady soupisu celkem</t>
  </si>
  <si>
    <t>-1</t>
  </si>
  <si>
    <t>HSV - Práce a dodávky HSV</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</si>
  <si>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</si>
  <si>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</si>
  <si>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</si>
  <si>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</si>
  <si>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</si>
  <si>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</si>
  <si>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</si>
  <si>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</si>
  <si>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725 - Zdravotechnika - zařizovací předměty</t>
  </si>
  <si>
    <t xml:space="preserve">    727 - Zdravotechnika - požární ochrana</t>
  </si>
  <si>
    <t xml:space="preserve">    762 - Konstrukce tesařské</t>
  </si>
  <si>
    <t xml:space="preserve">    763 - Konstrukce suché výstavby</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</si>
  <si>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</si>
  <si>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</si>
  <si>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</si>
  <si>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</si>
  <si>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</si>
  <si>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784 - Dokončovací práce - malby a tapety</t>
  </si>
  <si>
    <t xml:space="preserve">    787 - Dokončovací práce - zasklívání</t>
  </si>
  <si>
    <t xml:space="preserve">    VYB - Vybavení</t>
  </si>
  <si>
    <t>HZS - Hodinové zúčtovací sazby</t>
  </si>
  <si>
    <t>OST - Ostatní</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</si>
  <si>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</si>
  <si>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</si>
  <si>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</si>
  <si>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</si>
  <si>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</si>
  <si>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</si>
  <si>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</si>
  <si>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</si>
  <si>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</si>
  <si>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</si>
  <si>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</si>
  <si>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</si>
  <si>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</si>
  <si>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</si>
  <si>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</si>
  <si>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</si>
  <si>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</si>
  <si>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3</t>
  </si>
  <si>
    <t>Svislé a kompletní konstrukce</t>
  </si>
  <si>
    <t>K</t>
  </si>
  <si>
    <t>310237241</t>
  </si>
  <si>
    <t>Zazdívka otvorů ve zdivu nadzákladovém cihlami pálenými plochy přes 0,09 m2 do 0,25 m2, ve zdi tl. do 300 mm</t>
  </si>
  <si>
    <t>kus</t>
  </si>
  <si>
    <t>CS ÚRS 2018 02</t>
  </si>
  <si>
    <t>4</t>
  </si>
  <si>
    <t>1249063335</t>
  </si>
  <si>
    <t>VV</t>
  </si>
  <si>
    <t>1"výkres číslo D.1.1.b.3</t>
  </si>
  <si>
    <t>310239211</t>
  </si>
  <si>
    <t>Zazdívka otvorů ve zdivu nadzákladovém cihlami pálenými plochy přes 1 m2 do 4 m2 na maltu vápenocementovou</t>
  </si>
  <si>
    <t>m3</t>
  </si>
  <si>
    <t>-1010357197</t>
  </si>
  <si>
    <t>0,29*0,5*3,24+1*2,1*0,4+1,31*2,04*0,2+(0,95*3,24-0,65*0,65)*0,25"výkres číslo D.1.1.b.3</t>
  </si>
  <si>
    <t>317168052</t>
  </si>
  <si>
    <t>Překlady keramické vysoké osazené do maltového lože, šířky překladu 70 mm výšky 238 mm, délky 1250 mm</t>
  </si>
  <si>
    <t>-1923062531</t>
  </si>
  <si>
    <t>PSC</t>
  </si>
  <si>
    <t xml:space="preserve">Poznámka k souboru cen:
1. V cenách -80.. až – 82.. (překlady ploché, vysoké a roletové) jsou započteny i náklady na:
a) očištění podkladu pod překladem a jeho navlhčení vodou, rozprostření malty pod ložnou plochu, osazení překladu do vodorovné polohy a začištění vytlačené malty,
b) dodání příslušného překladu předepsané délky,
c) dočasné montážní podepření plochých překladů tak, aby vzdálenost mezi podporou a okrajem otvoru nebo mezi podporami byla maximálně 1 m.
2. V cenách -83.. (překlady složené roletové) jsou započteny i náklady na:
a) očištění podkladů pod překladem a jeho navlhčení vodou, rozprostření malty pod ložnou plochu, osazení překladu do vodorovné polohy a začištění vytlačené malty,
b) dodání vnitřního keramobetonového překladu a vnějšího tepelněizolačního dílu příslušné délky, včetně izolace z pěnového polystyrénu (u zdiva tl. 400 mm), případně vysokého překladu (u zdiva tl. 440 mm),
c) betonáž mezery mezi překladem a tepelněizolačním dílem z betonu třídy C 16/20; tato betonáž se provádí u překladů dlouhých 2000 mm a více zároveň s betonáží stropní konstrukce a ztužujícího věnce,
d) dočasné montážní podepření zespodu v celé světlé délce překladu s dvěma podporami ve třetinách šířky otvoru a dvěma podporami po krajích otvoru - platí pouze pro překlady delší než 2000 mm, včetně.
3. V cenách -84.. (překlady vysoké spřažené) jsou započteny i náklady na:
a) očištění podkladů pod překladem a jeho navlhčení vodou, rozprostření malty pod ložnou plochu, osazení překladu do vodorovné polohy a začištění vytlačené malty,
b) dodání keramických překladů příslušné délky,
c) uložení a dodávku výztuže
d) betonáž mezi překlady z betonu třídy C 20/25
e) oboustranné bednění překladu při betonáži
f) dočasné montážní podepření zespodu v celé světlé délce překladu
4. V cenách -82.. a -83.. (překlady roletové) nejsou započteny náklady na:
a) vysoký překlad a svislou izolaci v úrovni stropního věnce u složených roletových překladů; tyto se ocení samostatně,
b) dodávku a montáž rolet, případně žaluzií; tyto se ocení samostatně.
5. V cenách -84.. (překlady vysoké spřažené) nejsou započteny náklady na:
a) betonáž a bednění v úrovni stropního věnce; tyto se ocení samostatně,
6. Množství jednotek se určuje v kusech překladu podle jeho celkové délky. Minimální délka uložení je stanovena:
a) u plochých překladů na 120 mm na každé straně,
b) u vysokých a roletových překladů délky do 1750 mm na 125mm, délky 2000 a 2250 mm na 200 mm a u délky 2500 mm a větší na 250 mm na každé straně překladu.
c) u vysokých spřažených překladů 250 mm na každé straně překladu.
</t>
  </si>
  <si>
    <t>16"výkres číslo D.1.1.b.3</t>
  </si>
  <si>
    <t>317168053</t>
  </si>
  <si>
    <t>Překlady keramické vysoké osazené do maltového lože, šířky překladu 70 mm výšky 238 mm, délky 1500 mm</t>
  </si>
  <si>
    <t>741655157</t>
  </si>
  <si>
    <t>4"výkres číslo D.1.1.b.3</t>
  </si>
  <si>
    <t>5</t>
  </si>
  <si>
    <t>317168055</t>
  </si>
  <si>
    <t>Překlady keramické vysoké osazené do maltového lože, šířky překladu 70 mm výšky 238 mm, délky 2000 mm</t>
  </si>
  <si>
    <t>-2004017251</t>
  </si>
  <si>
    <t>2"výkres číslo D.1.1.b.3</t>
  </si>
  <si>
    <t>6</t>
  </si>
  <si>
    <t>317234410</t>
  </si>
  <si>
    <t>Vyzdívka mezi nosníky cihlami pálenými na maltu cementovou</t>
  </si>
  <si>
    <t>-1908299597</t>
  </si>
  <si>
    <t xml:space="preserve">Poznámka k souboru cen:
1. Cenu lze použít i pro nadezdívku nad nosníky pro jejich osazení (uklínování zdiva).
2. Množství jednotek se určuje v m3 objemu vyzdívky jako součin světlosti neomítnutého otvoru; šířky (rovné tloušťce neomítnuté zdi zmenšené o tloušťku svislého plentování přírub) a výšky nosníku.
3. Plentování ocelových válcovaných nosníků jednostranné cihlami se oceňuje cenami 346 24-4381 až -4384, katalogu 801-1 Budovy a haly-zděné a monolitické.
</t>
  </si>
  <si>
    <t>(1,5*4+3+2,2)*0,45*0,15"výkres číslo D.1.1.b.3</t>
  </si>
  <si>
    <t>3,15*0,3*0,15*2"výkres číslo D.1.1.b.3</t>
  </si>
  <si>
    <t>Součet</t>
  </si>
  <si>
    <t>7</t>
  </si>
  <si>
    <t>317944321</t>
  </si>
  <si>
    <t>Válcované nosníky dodatečně osazované do připravených otvorů bez zazdění hlav do č. 12</t>
  </si>
  <si>
    <t>t</t>
  </si>
  <si>
    <t>-618782081</t>
  </si>
  <si>
    <t xml:space="preserve">Poznámka k souboru cen:
1. V cenách jsou zahrnuty náklady na dodávku a montáž válcovaných nosníků.
2. Ceny jsou určeny pouze pro ocenění konstrukce překladů nad otvory.
</t>
  </si>
  <si>
    <t>(3*1,5*4+3*3+3*2,2+3,15*2*2)*11,1*0,001"výkres číslo D.1.1.b.3</t>
  </si>
  <si>
    <t>8</t>
  </si>
  <si>
    <t>340231021</t>
  </si>
  <si>
    <t>Zazdívka otvorů v příčkách nebo stěnách děrovanými cihlami plochy přes 0,25 do 1 m2 , tloušťka příčky 140 mm</t>
  </si>
  <si>
    <t>m2</t>
  </si>
  <si>
    <t>-2077360390</t>
  </si>
  <si>
    <t>1,2*2,2-0,8*2"výkres číslo D.1.1.b.3</t>
  </si>
  <si>
    <t>9</t>
  </si>
  <si>
    <t>340231035</t>
  </si>
  <si>
    <t>Zazdívka otvorů v příčkách nebo stěnách děrovanými cihlami plochy přes 1 do 4 m2 , tloušťka příčky 140 mm</t>
  </si>
  <si>
    <t>-894687468</t>
  </si>
  <si>
    <t>0,83*2,1+1*1,9+1,2*2,1+1,97*3,24-1,8*2,2"výkres číslo D.1.1.b.3</t>
  </si>
  <si>
    <t>10</t>
  </si>
  <si>
    <t>340237212</t>
  </si>
  <si>
    <t>Zazdívka otvorů v příčkách nebo stěnách cihlami plnými pálenými plochy přes 0,09 m2 do 0,25 m2, tloušťky přes 100 mm</t>
  </si>
  <si>
    <t>-812734325</t>
  </si>
  <si>
    <t>1+1+1"výkres číslo D.1.1.b.3</t>
  </si>
  <si>
    <t>11</t>
  </si>
  <si>
    <t>342244101</t>
  </si>
  <si>
    <t>Příčky jednoduché z cihel děrovaných klasických spojených na pero a drážku na maltu M5, pevnost cihel do P15, tl. příčky 80 mm</t>
  </si>
  <si>
    <t>-420414917</t>
  </si>
  <si>
    <t xml:space="preserve">Poznámka k souboru cen:
1. Množství jednotek se určuje v m2 plochy konstrukce.
</t>
  </si>
  <si>
    <t>(0,2+0,77+0,51*2+0,65+0,1*2+1,78+2,1+2,5+0,1+0,56+0,75+3,6+0,95+1,2+1,25+1,57+0,9*2)*3,24</t>
  </si>
  <si>
    <t>-0,7*2*2</t>
  </si>
  <si>
    <t>Součet"výkres číslo D.1.1.b.3</t>
  </si>
  <si>
    <t>12</t>
  </si>
  <si>
    <t>342244121</t>
  </si>
  <si>
    <t>Příčky jednoduché z cihel děrovaných klasických spojených na pero a drážku na maltu M5, pevnost cihel do P15, tl. příčky 140 mm</t>
  </si>
  <si>
    <t>-1143675943</t>
  </si>
  <si>
    <t>(5,85+2,26+1,05+0,9+0,1+2,7+0,1+0,9+2,36+1,92+1,5+1,9*2+1,35+1,38+0,3+5,55*2+0,18+1,2+0,25+0,3+1,3+0,25+1)*3,24</t>
  </si>
  <si>
    <t>(0,39+0,9+0,1+0,7+1,4+0,15*2*2+1,9+0,9+0,35+3,3+2,23+0,15+1,8+1,2+0,15+0,25+1,2+0,18+0,15+0,7)*3,24</t>
  </si>
  <si>
    <t>-1*2</t>
  </si>
  <si>
    <t>-0,8*2*4</t>
  </si>
  <si>
    <t>-0,9*2*4</t>
  </si>
  <si>
    <t>-1,1*2*4</t>
  </si>
  <si>
    <t>-0,7*2</t>
  </si>
  <si>
    <t>13</t>
  </si>
  <si>
    <t>342244311</t>
  </si>
  <si>
    <t>Příčky jednoduché z cihel děrovaných zvukově izolační z cihel broušených na tenkovrstvou zdicí maltu, pevnost cihel do P15, tl. příčky 115 mm</t>
  </si>
  <si>
    <t>-1853788613</t>
  </si>
  <si>
    <t>5,78*3,24"výkres číslo D.1.1.b.3</t>
  </si>
  <si>
    <t>14</t>
  </si>
  <si>
    <t>342272245</t>
  </si>
  <si>
    <t>Příčky z pórobetonových tvárnic hladkých na tenké maltové lože objemová hmotnost do 500 kg/m3, tloušťka příčky 150 mm</t>
  </si>
  <si>
    <t>482637335</t>
  </si>
  <si>
    <t>(1*2+1,1+1,1*2+1,2+0,95+1,2)*1,5"výkres číslo D.1.1.b.3</t>
  </si>
  <si>
    <t>346244381</t>
  </si>
  <si>
    <t>Plentování ocelových válcovaných nosníků jednostranné cihlami na maltu, výška stojiny do 200 mm</t>
  </si>
  <si>
    <t>-84554606</t>
  </si>
  <si>
    <t>(1,5*2*4+3*2+2,2*2+3,15*2*2)*0,12"výkres číslo D.1.1.b.3</t>
  </si>
  <si>
    <t>16</t>
  </si>
  <si>
    <t>349231811</t>
  </si>
  <si>
    <t>Přizdívka z cihel ostění s ozubem ve vybouraných otvorech, s vysekáním kapes pro zavázaní přes 80 do 150 mm</t>
  </si>
  <si>
    <t>-1741804795</t>
  </si>
  <si>
    <t xml:space="preserve">Poznámka k souboru cen:
1. Ceny jsou určeny pro přizdívku ostění zavazovaného do přilehlého zdiva.
2. Ceny neplatí pro přizdívku ostění do 80 mm tloušťky; tyto se oceňují příslušnými cenami souboru cen 319 20- . Vyrovnání nerovného povrchu vnitřního i vnějšího zdiva.
3. Množství měrných jednotek se určuje jako součin tloušťky zdi a výšky přizdívaného o ostění.
</t>
  </si>
  <si>
    <t>0,3*2,1"výkres číslo D.1.1.b.3</t>
  </si>
  <si>
    <t>17</t>
  </si>
  <si>
    <t>349231821</t>
  </si>
  <si>
    <t>Přizdívka z cihel ostění s ozubem ve vybouraných otvorech, s vysekáním kapes pro zavázaní přes 150 do 300 mm</t>
  </si>
  <si>
    <t>1695797878</t>
  </si>
  <si>
    <t>0,3*2,1+0,5*3,24"výkres číslo D.1.1.b.3</t>
  </si>
  <si>
    <t>18</t>
  </si>
  <si>
    <t>350501501</t>
  </si>
  <si>
    <t>Osazení a obezdívka modulu závěsného WC</t>
  </si>
  <si>
    <t>-240063091</t>
  </si>
  <si>
    <t>8"výkres číslo D.1.1.b.3</t>
  </si>
  <si>
    <t>19</t>
  </si>
  <si>
    <t>350501502</t>
  </si>
  <si>
    <t>Osazení a obezdívka sprchové vaničky</t>
  </si>
  <si>
    <t>789575188</t>
  </si>
  <si>
    <t>3"výkres číslo D.1.1.b.3</t>
  </si>
  <si>
    <t>20</t>
  </si>
  <si>
    <t>350501503</t>
  </si>
  <si>
    <t>Dodávka a osazení ocelových chrániček</t>
  </si>
  <si>
    <t>-1876717660</t>
  </si>
  <si>
    <t>Vodorovné konstrukce</t>
  </si>
  <si>
    <t>413232221</t>
  </si>
  <si>
    <t>Zazdívka zhlaví stropních trámů nebo válcovaných nosníků pálenými cihlami válcovaných nosníků, výšky přes 150 do 300 mm</t>
  </si>
  <si>
    <t>1368861477</t>
  </si>
  <si>
    <t>11*2"výkres číslo D.1.1.b.2</t>
  </si>
  <si>
    <t>22</t>
  </si>
  <si>
    <t>413941123</t>
  </si>
  <si>
    <t>Osazování ocelových válcovaných nosníků ve stropech I nebo IE nebo U nebo UE nebo L č. 14 až 22 nebo výšky do 220 mm</t>
  </si>
  <si>
    <t>721011990</t>
  </si>
  <si>
    <t xml:space="preserve">Poznámka k souboru cen:
1. Ceny jsou určeny pro zednické osazování na cementovou maltu (min. MC-15).
2. Dodávka ocelových nosníků se oceňuje ve specifikaci.
3. Ztratné lze dohodnout ve směrné výši 8 % na krytí nákladů na řezání příslušných délek z hutních délek nosníků a na zbytkový odpad (prořez).
</t>
  </si>
  <si>
    <t>(6,3*6+5,55*2+1,5*4)*21,9*0,001</t>
  </si>
  <si>
    <t>(3,5+3,6+3,8)*17,9*0,001</t>
  </si>
  <si>
    <t>Součet"výkres číslo D.1.1.b.2</t>
  </si>
  <si>
    <t>23</t>
  </si>
  <si>
    <t>M</t>
  </si>
  <si>
    <t>13010718</t>
  </si>
  <si>
    <t>ocel profilová IPN 160 jakost 11 375</t>
  </si>
  <si>
    <t>866205794</t>
  </si>
  <si>
    <t>(3,5+3,6+3,8)*17,9*0,001*1,08</t>
  </si>
  <si>
    <t>24</t>
  </si>
  <si>
    <t>13010720</t>
  </si>
  <si>
    <t>ocel profilová IPN 180 jakost 11 375</t>
  </si>
  <si>
    <t>1197600535</t>
  </si>
  <si>
    <t>(6,3*6+5,55*2+1,5*4)*21,9*0,001*1,08</t>
  </si>
  <si>
    <t>Úpravy povrchů, podlahy a osazování výplní</t>
  </si>
  <si>
    <t>25</t>
  </si>
  <si>
    <t>611325422</t>
  </si>
  <si>
    <t>Oprava vápenocementové omítky vnitřních ploch štukové dvouvrstvé, tloušťky do 20 mm a tloušťky štuku do 3 mm stropů, v rozsahu opravované plochy přes 10 do 30%</t>
  </si>
  <si>
    <t>297723243</t>
  </si>
  <si>
    <t xml:space="preserve">Poznámka k souboru cen:
1. Pro ocenění opravy omítek plochy do 1 m2 se použijí ceny souboru cen 61. 32-52.. Vápenocementová omítka jednotlivých malých ploch.
</t>
  </si>
  <si>
    <t>20+19,15+20,35+20,9+20,05+7,35+23,15+25,55+1,5+1,6+1,4+2+40,6+27+22,8+16,55+20+21,7+26,65+30,75+19,3+19,3+9,35+61,65+15,6+4,3+4,3+16,35</t>
  </si>
  <si>
    <t>8,05+4,2+1,9+7,4+2,45+7,45+9,75+16,75+7,7+5,6</t>
  </si>
  <si>
    <t>26</t>
  </si>
  <si>
    <t>612131101</t>
  </si>
  <si>
    <t>Podkladní a spojovací vrstva vnitřních omítaných ploch cementový postřik nanášený ručně celoplošně stěn</t>
  </si>
  <si>
    <t>-1463929536</t>
  </si>
  <si>
    <t>1685,86+112,807"položky dílu 6</t>
  </si>
  <si>
    <t>27</t>
  </si>
  <si>
    <t>612321121</t>
  </si>
  <si>
    <t>Omítka vápenocementová vnitřních ploch nanášená ručně jednovrstvá, tloušťky do 10 mm hladká svislých konstrukcí stěn</t>
  </si>
  <si>
    <t>-1137020924</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</si>
  <si>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</si>
  <si>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(1,75+1)*1,5*4</t>
  </si>
  <si>
    <t>1,8*1,5*2</t>
  </si>
  <si>
    <t>1,2*1,5</t>
  </si>
  <si>
    <t>(2,7+1,6+0,9)*2*2,2-0,8*2</t>
  </si>
  <si>
    <t>(1,2+0,8)*1,5</t>
  </si>
  <si>
    <t>(3,65+2,21)*2*2,2-1*2</t>
  </si>
  <si>
    <t>(2,4+1,92)*2*2,2-0,8*2*2</t>
  </si>
  <si>
    <t>(1,92+1,1)*2*2,2-0,8*2</t>
  </si>
  <si>
    <t>(1,65+0,1+1,9+2,5+0,2)*2*2,2-0,9*2</t>
  </si>
  <si>
    <t>(1,65+1,5)*2*2,2-0,7*2</t>
  </si>
  <si>
    <t>(3,35+2,3+0,77+0,3)*2*2,2-0,9*2</t>
  </si>
  <si>
    <t>(3,65+2,75)*2*2,9-1,1*2</t>
  </si>
  <si>
    <t>(1,85+0,65+0,6+0,62+2,16+3,65+0,5)*2*2,9-0,8*2*2</t>
  </si>
  <si>
    <t>(0,85+1,26)*1,5</t>
  </si>
  <si>
    <t>(3,3+2,23)*2*2,2-0,9*2*2</t>
  </si>
  <si>
    <t>(1,35+0,8)*1,5</t>
  </si>
  <si>
    <t>(1,65+0,95)*2*2,2-0,7*2*2</t>
  </si>
  <si>
    <t>(1,65+1,2)*2*2,2-0,7*2*2</t>
  </si>
  <si>
    <t>(0,95+1,65)*2*2,2-0,7*2</t>
  </si>
  <si>
    <t>(1,2+1,65)*2*2,2-0,7*2</t>
  </si>
  <si>
    <t>1,8*1,5</t>
  </si>
  <si>
    <t>28</t>
  </si>
  <si>
    <t>612321141</t>
  </si>
  <si>
    <t>Omítka vápenocementová vnitřních ploch nanášená ručně dvouvrstvá, tloušťky jádrové omítky do 10 mm a tloušťky štuku do 3 mm štuková svislých konstrukcí stěn</t>
  </si>
  <si>
    <t>795283716</t>
  </si>
  <si>
    <t>(3,23+5,85)*2*3,24</t>
  </si>
  <si>
    <t>-1,2*2,02</t>
  </si>
  <si>
    <t>-1,1*2*9</t>
  </si>
  <si>
    <t>(5,25+5,78)*2*3,24</t>
  </si>
  <si>
    <t>(4,54+5,78)*2*3,24</t>
  </si>
  <si>
    <t>(3,71+5,78)*2*3,24</t>
  </si>
  <si>
    <t>(3,36+5,85)*2*3,24</t>
  </si>
  <si>
    <t>(2,76+5,85)*2*3,24</t>
  </si>
  <si>
    <t>-1*2,02</t>
  </si>
  <si>
    <t>(3,49+0,6+1+0,66)*2*3,24</t>
  </si>
  <si>
    <t>-0,9*2*2</t>
  </si>
  <si>
    <t>(3,2+1,97+0,95)*2*3,24</t>
  </si>
  <si>
    <t>-1,67*2,18</t>
  </si>
  <si>
    <t>-1,95*2,2</t>
  </si>
  <si>
    <t>-1,8*1,8</t>
  </si>
  <si>
    <t>(27,84+1,97)*2*3,24</t>
  </si>
  <si>
    <t>-1,8*2,2</t>
  </si>
  <si>
    <t>-0,8*2</t>
  </si>
  <si>
    <t>(3,31+1,97)*2*3,24</t>
  </si>
  <si>
    <t>-1,8*2,2*2</t>
  </si>
  <si>
    <t>-0,9*2</t>
  </si>
  <si>
    <t>(4,37+3,35+0,3)*2*3,24</t>
  </si>
  <si>
    <t>-1,1*2</t>
  </si>
  <si>
    <t>-1,1*2*12</t>
  </si>
  <si>
    <t>(2,7+0,9+1,6)*2*3,24</t>
  </si>
  <si>
    <t>(2,7+1,6+0,9)*2*3,24</t>
  </si>
  <si>
    <t>(4,64+3,65)*2*3,24</t>
  </si>
  <si>
    <t>(2,21+3,65)*2*3,24</t>
  </si>
  <si>
    <t>(1,92+2,1)*2*3,24</t>
  </si>
  <si>
    <t>-0,8*2*2</t>
  </si>
  <si>
    <t>(1,92+1,1)*2*3,24</t>
  </si>
  <si>
    <t>(1,65+0,1+1,9+2,5+0,2)*2*3,24</t>
  </si>
  <si>
    <t>(1,65+1,5)*2*3,24</t>
  </si>
  <si>
    <t>(3,35+0,3+2,3+0,77)*2*3,24</t>
  </si>
  <si>
    <t>(2,75+3,65)*2*3,24</t>
  </si>
  <si>
    <t>(1,85+0,65+2,16+3,65+0,62+0,6)*2*3,24</t>
  </si>
  <si>
    <t>(5,93+6,86+1,21+1,38+0,56)*2*3,24</t>
  </si>
  <si>
    <t>-2,55*2,78</t>
  </si>
  <si>
    <t>-1,95*2,18</t>
  </si>
  <si>
    <t>-1,38*2,23</t>
  </si>
  <si>
    <t>-1,97*2,8</t>
  </si>
  <si>
    <t>-5,5*3,24</t>
  </si>
  <si>
    <t>(15,93+2,55)*2*3,24</t>
  </si>
  <si>
    <t>-2,37*3</t>
  </si>
  <si>
    <t>-2,55*2,18</t>
  </si>
  <si>
    <t>-1,1*2*3</t>
  </si>
  <si>
    <t>(0,7+5,25+3,5)*2*3,24</t>
  </si>
  <si>
    <t>-3,15*1,8</t>
  </si>
  <si>
    <t>(3,45+5,55)*2*3,24</t>
  </si>
  <si>
    <t>(3,6+5,55)*2*3,24</t>
  </si>
  <si>
    <t>(2,5+2,1)*2*3,24</t>
  </si>
  <si>
    <t>(4,5+5,55)*2*3,24</t>
  </si>
  <si>
    <t>-4,35*1,8</t>
  </si>
  <si>
    <t>(5,48+3,65)*2*3,24</t>
  </si>
  <si>
    <t>(3,3+2,23)*2*3,24</t>
  </si>
  <si>
    <t>(4,5+5,8)*2*3,24</t>
  </si>
  <si>
    <t>-3,15*1,8*3</t>
  </si>
  <si>
    <t>(5,5+4,65)*2*3,24</t>
  </si>
  <si>
    <t>(0,95+1,35)*2*3,24</t>
  </si>
  <si>
    <t>(1,2+1,35)*2*3,24</t>
  </si>
  <si>
    <t>(0,95+1,65)*2*3,24</t>
  </si>
  <si>
    <t>(1,2+1,65)*2*3,24</t>
  </si>
  <si>
    <t>-349,349"odpočet hladkých</t>
  </si>
  <si>
    <t>29</t>
  </si>
  <si>
    <t>612321191</t>
  </si>
  <si>
    <t>Omítka vápenocementová vnitřních ploch nanášená ručně Příplatek k cenám za každých dalších i započatých 5 mm tloušťky omítky přes 10 mm stěn</t>
  </si>
  <si>
    <t>2048445987</t>
  </si>
  <si>
    <t>30</t>
  </si>
  <si>
    <t>612325302</t>
  </si>
  <si>
    <t>Vápenocementová omítka ostění nebo nadpraží štuková</t>
  </si>
  <si>
    <t>-1662361312</t>
  </si>
  <si>
    <t xml:space="preserve">Poznámka k souboru cen:
1. Ceny lze použít jen pro ocenění samostatně upravovaného ostění a nadpraží ( např. při dodatečné výměně oken nebo zárubní ) v šířce do 300 mm okolo upravovaného otvoru.
</t>
  </si>
  <si>
    <t>(1,1+2*2)*0,4*21</t>
  </si>
  <si>
    <t>1,8*3*0,3</t>
  </si>
  <si>
    <t>(5,5+3,24*2)*0,24</t>
  </si>
  <si>
    <t>(3,15+1,8*2)*0,3*6</t>
  </si>
  <si>
    <t>(4,35+1,8*2)*0,3*2</t>
  </si>
  <si>
    <t>(1,97+2,18*2)*0,8</t>
  </si>
  <si>
    <t>(1,97+2,7*2)*0,4</t>
  </si>
  <si>
    <t>(1,97+2,8*2)*0,65</t>
  </si>
  <si>
    <t>(2,55+2,78*2)*0,3</t>
  </si>
  <si>
    <t>(1,2*2,02*2)*0,35*6</t>
  </si>
  <si>
    <t>(1,75+2,02*2)*0,35</t>
  </si>
  <si>
    <t>(2,3+2,02*2)*0,35</t>
  </si>
  <si>
    <t>(1,05+2,1*2)*0,3*2</t>
  </si>
  <si>
    <t>(1,2+2,1*2)*0,5</t>
  </si>
  <si>
    <t>(1,25+2,1*2)*0,3*3</t>
  </si>
  <si>
    <t>(1,5+2,1*2)*0,3*2</t>
  </si>
  <si>
    <t>(1,4+2,1*2)*0,3</t>
  </si>
  <si>
    <t>(0,8+2,02*2)*0,3*2</t>
  </si>
  <si>
    <t>31</t>
  </si>
  <si>
    <t>615142012</t>
  </si>
  <si>
    <t>Potažení vnitřních ploch pletivem v ploše nebo pruzích, na plném podkladu rabicovým provizorním přichycením nosníků</t>
  </si>
  <si>
    <t>1483596466</t>
  </si>
  <si>
    <t xml:space="preserve">Poznámka k souboru cen:
1. V cenách -2001 jsou započteny i náklady na tmel.
</t>
  </si>
  <si>
    <t>1,5*1,5*4+3*1,5+2,2*1,5+3,15*2"výkres číslo D.1.1.b.3</t>
  </si>
  <si>
    <t>32</t>
  </si>
  <si>
    <t>619991001</t>
  </si>
  <si>
    <t>Zakrytí vnitřních ploch před znečištěním včetně pozdějšího odkrytí podlah fólií přilepenou lepící páskou</t>
  </si>
  <si>
    <t>-763843714</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</si>
  <si>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</si>
  <si>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200"výkres číslo D.1.1.b.3</t>
  </si>
  <si>
    <t>33</t>
  </si>
  <si>
    <t>619991011</t>
  </si>
  <si>
    <t>Zakrytí vnitřních ploch před znečištěním včetně pozdějšího odkrytí konstrukcí a prvků obalením fólií a přelepením páskou</t>
  </si>
  <si>
    <t>-370628388</t>
  </si>
  <si>
    <t>1,8*2,2*2"výkres číslo D.1.1.b5</t>
  </si>
  <si>
    <t>2,54*3,24*2"výkres číslo D.1.1.b6</t>
  </si>
  <si>
    <t>1,8*1,8+1,1*2*22+5,64*3,24+3,15*1,8*6+4,35*1,8*2+2,37*3"výkres číslo D.1.1.b.3</t>
  </si>
  <si>
    <t>100"výkres číslo D.1.1.b.3</t>
  </si>
  <si>
    <t>34</t>
  </si>
  <si>
    <t>619995001</t>
  </si>
  <si>
    <t>Začištění omítek (s dodáním hmot) kolem oken, dveří, podlah, obkladů apod.</t>
  </si>
  <si>
    <t>m</t>
  </si>
  <si>
    <t>914982806</t>
  </si>
  <si>
    <t xml:space="preserve">Poznámka k souboru cen:
1. Cenu -5001 lze použít pouze v případě provádění opravy nebo osazování nových oken, dveří, obkladů, podlah apod.; nelze ji použít v případech provádění opravy omítek nebo nové omítky v celé ploše.
</t>
  </si>
  <si>
    <t>35</t>
  </si>
  <si>
    <t>631312141</t>
  </si>
  <si>
    <t>Doplnění dosavadních mazanin prostým betonem s dodáním hmot, bez potěru, plochy jednotlivě rýh v dosavadních mazaninách</t>
  </si>
  <si>
    <t>204571422</t>
  </si>
  <si>
    <t>1,5*4*0,15*0,2"výkres číslo D.1.1.b.2</t>
  </si>
  <si>
    <t>36</t>
  </si>
  <si>
    <t>632450131</t>
  </si>
  <si>
    <t>Potěr cementový vyrovnávací ze suchých směsí v ploše o průměrné (střední) tl. od 10 do 20 mm</t>
  </si>
  <si>
    <t>-1135088767</t>
  </si>
  <si>
    <t xml:space="preserve">Poznámka k souboru cen:
1. Ceny –0121 až –0124 jsou určeny pro vyrovnávací potěr v pásu vodorovný nebo ve spádu do 15° na zdivu jako podklad pod izolaci, pod parapety z prefabrikovaných dílců, pod oplechování, jako podklad pro uložení ocelových profilů, překladů, stropních nosníků, apod.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 náležitým zatemováním hutné malty.
4. V cenách jsou započteny i náklady na základní stržení povrchu potěru s urovnáním vibrační lištou nebo dřevěným hladítkem.
</t>
  </si>
  <si>
    <t>8,05+4,2+1,9+7,4+2,45+7,45+9,75+16,75+7,7+5,6-80,4</t>
  </si>
  <si>
    <t>37</t>
  </si>
  <si>
    <t>632902211</t>
  </si>
  <si>
    <t>Příprava zatvrdlého povrchu betonových mazanin pro cementový potěr cementovým mlékem s přísadou</t>
  </si>
  <si>
    <t>2056896634</t>
  </si>
  <si>
    <t>38</t>
  </si>
  <si>
    <t>635501501</t>
  </si>
  <si>
    <t>Dodávka a montáž podlahových dilatačních a přechodových lišt</t>
  </si>
  <si>
    <t>-1469545408</t>
  </si>
  <si>
    <t>39</t>
  </si>
  <si>
    <t>650501501</t>
  </si>
  <si>
    <t>Dilatace - objektový konstrukční dilatační spoj s hliníkovým tělem s vložkou ze syntetického kaučuku</t>
  </si>
  <si>
    <t>2039814178</t>
  </si>
  <si>
    <t>(2,55+3,24)*2"výkres číslo D.1.1.b.2</t>
  </si>
  <si>
    <t>40</t>
  </si>
  <si>
    <t>650501502</t>
  </si>
  <si>
    <t>Oprava podlah soc.zařízení - kompletní systém ve skladbě: samonivel.stěrka 5mm, základní nátěr, spádová vrstva 15-50mm</t>
  </si>
  <si>
    <t>205636973</t>
  </si>
  <si>
    <t>7,35+1,5+1,6+1,4+2+4,3+4,3+8,05+4,2+1,9+7,4+2,45+7,45+9,75+16,75"výkres číslo D.1.1.b.3</t>
  </si>
  <si>
    <t>Ostatní konstrukce a práce, bourání</t>
  </si>
  <si>
    <t>41</t>
  </si>
  <si>
    <t>949101111</t>
  </si>
  <si>
    <t>Lešení pomocné pracovní pro objekty pozemních staveb pro zatížení do 150 kg/m2, o výšce lešeňové podlahy do 1,9 m</t>
  </si>
  <si>
    <t>1870136079</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</si>
  <si>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</si>
  <si>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42</t>
  </si>
  <si>
    <t>952901111</t>
  </si>
  <si>
    <t>Vyčištění budov nebo objektů před předáním do užívání budov bytové nebo občanské výstavby, světlé výšky podlaží do 4 m</t>
  </si>
  <si>
    <t>-795593902</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</si>
  <si>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</si>
  <si>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8,05+4,2+1,9+7,4+2,45+7,45+9,75+16,75+7,7+5,6+36,3+10,7+5,76+5,76+5,6+23,2+100</t>
  </si>
  <si>
    <t>43</t>
  </si>
  <si>
    <t>953942225</t>
  </si>
  <si>
    <t>Osazování drobných kovových předmětů se zalitím maltou cementovou, do vysekaných kapes nebo připravených otvorů Osazování ručních hasících přístrojů bez jejich dodání</t>
  </si>
  <si>
    <t>34526551</t>
  </si>
  <si>
    <t>44</t>
  </si>
  <si>
    <t>44932113</t>
  </si>
  <si>
    <t>87558624</t>
  </si>
  <si>
    <t>45</t>
  </si>
  <si>
    <t>953942226</t>
  </si>
  <si>
    <t>Osazování drobných kovových předmětů se zalitím maltou cementovou, do vysekaných kapes nebo připravených otvorů Osazování bezpečnostních tabulek a tabulek PBŘ bez jejich dodání</t>
  </si>
  <si>
    <t>151819032</t>
  </si>
  <si>
    <t>46</t>
  </si>
  <si>
    <t>73534511</t>
  </si>
  <si>
    <t>tabulka bezpečnostní s tiskem 2 barvy A4 210x297mm samolepící</t>
  </si>
  <si>
    <t>-1748976335</t>
  </si>
  <si>
    <t>47</t>
  </si>
  <si>
    <t>962031132</t>
  </si>
  <si>
    <t>Bourání příček z cihel, tvárnic nebo příčkovek z cihel pálených, plných nebo dutých na maltu vápennou nebo vápenocementovou, tl. do 100 mm</t>
  </si>
  <si>
    <t>-995024883</t>
  </si>
  <si>
    <t>(2,21+1,55+0,9*2+1,2*2*2+1,9*2+1,4+0,9*2+3,5+1,5+1,55)*3,24</t>
  </si>
  <si>
    <t>-0,6*2*11</t>
  </si>
  <si>
    <t>Součet"výkres číslo D.1.1.b.1</t>
  </si>
  <si>
    <t>48</t>
  </si>
  <si>
    <t>962031133</t>
  </si>
  <si>
    <t>Bourání příček z cihel, tvárnic nebo příčkovek z cihel pálených, plných nebo dutých na maltu vápennou nebo vápenocementovou, tl. do 150 mm</t>
  </si>
  <si>
    <t>88676259</t>
  </si>
  <si>
    <t>(5,78+5,85+2,1+3,35+1,6+0,35+1,85+1,1+5,55*3+2*2+3,7+2,06)*3,24</t>
  </si>
  <si>
    <t>-0,6*2</t>
  </si>
  <si>
    <t>-1,1*2*2</t>
  </si>
  <si>
    <t>49</t>
  </si>
  <si>
    <t>962032230</t>
  </si>
  <si>
    <t>Bourání zdiva nadzákladového z cihel nebo tvárnic z cihel pálených nebo vápenopískových, na maltu vápennou nebo vápenocementovou, objemu do 1 m3</t>
  </si>
  <si>
    <t>-271356097</t>
  </si>
  <si>
    <t xml:space="preserve">Poznámka k souboru cen:
1. Bourání pilířů o průřezu přes 0,36 m2 se oceňuje příslušnými cenami -2230, -2231, -2240, -2241,-2253 a -2254 jako bourání zdiva nadzákladového cihelného.
</t>
  </si>
  <si>
    <t>0,37*0,4*3,24"výkres číslo D.1.1.b.1</t>
  </si>
  <si>
    <t>50</t>
  </si>
  <si>
    <t>962081141</t>
  </si>
  <si>
    <t>Bourání zdiva příček nebo vybourání otvorů ze skleněných tvárnic, tl. do 150 mm</t>
  </si>
  <si>
    <t>-395960403</t>
  </si>
  <si>
    <t>1,5*1+3,13*1"výkres číslo D.1.1.b.1</t>
  </si>
  <si>
    <t>51</t>
  </si>
  <si>
    <t>965045113</t>
  </si>
  <si>
    <t>Bourání potěrů tl. do 50 mm cementových nebo pískocementových, plochy přes 4 m2</t>
  </si>
  <si>
    <t>295731537</t>
  </si>
  <si>
    <t>14,5+13,3+19,15+12,5+18,32+1,67+1,35+1,51+1,35+57,99+19,98+12,3+24,6+25,46+23,2+17,9*2+17,6+22,74+30,32+18,9+18,9+9,34+69,03+15,59+8,57+17,22+3,2</t>
  </si>
  <si>
    <t>4,64+6,84+2,31+2,27+1+1,23+3,44+2,23+1,93+1+1,22+9,61+16,32+16,32</t>
  </si>
  <si>
    <t>52</t>
  </si>
  <si>
    <t>967031733</t>
  </si>
  <si>
    <t>Přisekání (špicování) plošné nebo rovných ostění zdiva z cihel pálených plošné, na maltu vápennou nebo vápenocementovou, tl. na maltu vápennou nebo vápenocementovou, tl. do 150 mm</t>
  </si>
  <si>
    <t>565628734</t>
  </si>
  <si>
    <t>0,5*2,02*2"výkres číslo D.1.1.b.1</t>
  </si>
  <si>
    <t>53</t>
  </si>
  <si>
    <t>967031734</t>
  </si>
  <si>
    <t>Přisekání (špicování) plošné nebo rovných ostění zdiva z cihel pálených plošné, na maltu vápennou nebo vápenocementovou, tl. na maltu vápennou nebo vápenocementovou, tl. do 300 mm</t>
  </si>
  <si>
    <t>-2066245126</t>
  </si>
  <si>
    <t>54</t>
  </si>
  <si>
    <t>968062244</t>
  </si>
  <si>
    <t>Vybourání dřevěných rámů oken s křídly, dveřních zárubní, vrat, stěn, ostění nebo obkladů rámů oken s křídly jednoduchých, plochy do 1 m2</t>
  </si>
  <si>
    <t>1036814795</t>
  </si>
  <si>
    <t xml:space="preserve">Poznámka k souboru cen:
1. V cenách -2244 až -2747 jsou započteny i náklady na vyvěšení křídel.
</t>
  </si>
  <si>
    <t>0,75*0,7"výkres číslo D.1.1.b.1</t>
  </si>
  <si>
    <t>55</t>
  </si>
  <si>
    <t>968072455</t>
  </si>
  <si>
    <t>Vybourání kovových rámů oken s křídly, dveřních zárubní, vrat, stěn, ostění nebo obkladů dveřních zárubní, plochy do 2 m2</t>
  </si>
  <si>
    <t>-1915538602</t>
  </si>
  <si>
    <t xml:space="preserve">Poznámka k souboru cen:
1. V cenách -2244 až -2559 jsou započteny i náklady na vyvěšení křídel.
2. Cenou -2641 se oceňuje i vybourání nosné ocelové konstrukce pro sádrokartonové příčky.
</t>
  </si>
  <si>
    <t>0,9*2*13+0,6*2*13"výkres číslo D.1.1.b.1</t>
  </si>
  <si>
    <t>56</t>
  </si>
  <si>
    <t>968072456</t>
  </si>
  <si>
    <t>Vybourání kovových rámů oken s křídly, dveřních zárubní, vrat, stěn, ostění nebo obkladů dveřních zárubní, plochy přes 2 m2</t>
  </si>
  <si>
    <t>1054367331</t>
  </si>
  <si>
    <t>1,1*2*14+1,45*2*2+1,5*2"výkres číslo D.1.1.b.1</t>
  </si>
  <si>
    <t>57</t>
  </si>
  <si>
    <t>971033631</t>
  </si>
  <si>
    <t>Vybourání otvorů ve zdivu základovém nebo nadzákladovém z cihel, tvárnic, příčkovek z cihel pálených na maltu vápennou nebo vápenocementovou plochy do 4 m2, tl. do 150 mm</t>
  </si>
  <si>
    <t>1320973530</t>
  </si>
  <si>
    <t>1*2,02"výkres číslo D.1.1.b.1</t>
  </si>
  <si>
    <t>58</t>
  </si>
  <si>
    <t>971101501</t>
  </si>
  <si>
    <t>Demontáž a likvidace skládacích dveří š 580cm</t>
  </si>
  <si>
    <t>-1646966373</t>
  </si>
  <si>
    <t>1"výkres číslo D.1.1.b.1</t>
  </si>
  <si>
    <t>59</t>
  </si>
  <si>
    <t>973031325</t>
  </si>
  <si>
    <t>Vysekání výklenků nebo kapes ve zdivu z cihel na maltu vápennou nebo vápenocementovou kapes, plochy do 0,10 m2, hl. do 300 mm</t>
  </si>
  <si>
    <t>849775305</t>
  </si>
  <si>
    <t>60</t>
  </si>
  <si>
    <t>-1641810337</t>
  </si>
  <si>
    <t>6"výkres číslo D.1.1.b.3 niky</t>
  </si>
  <si>
    <t>61</t>
  </si>
  <si>
    <t>973031842</t>
  </si>
  <si>
    <t>Vysekání výklenků nebo kapes ve zdivu z cihel na maltu cementovou kapes pro zavázání nových příček, tl. do 100 mm</t>
  </si>
  <si>
    <t>-1027878852</t>
  </si>
  <si>
    <t>11*3,24"výkres číslo D.1.1.b.3</t>
  </si>
  <si>
    <t>62</t>
  </si>
  <si>
    <t>973031843</t>
  </si>
  <si>
    <t>Vysekání výklenků nebo kapes ve zdivu z cihel na maltu cementovou kapes pro zavázání nových příček, tl. do 150 mm</t>
  </si>
  <si>
    <t>-735113385</t>
  </si>
  <si>
    <t>43*3,24"výkres číslo D.1.1.b.3</t>
  </si>
  <si>
    <t>63</t>
  </si>
  <si>
    <t>974031164</t>
  </si>
  <si>
    <t>Vysekání rýh ve zdivu cihelném na maltu vápennou nebo vápenocementovou do hl. 150 mm a šířky do 150 mm</t>
  </si>
  <si>
    <t>669975107</t>
  </si>
  <si>
    <t>28"výkres číslo D.1.1.b.3</t>
  </si>
  <si>
    <t>64</t>
  </si>
  <si>
    <t>974031664</t>
  </si>
  <si>
    <t>Vysekání rýh ve zdivu cihelném na maltu vápennou nebo vápenocementovou pro vtahování nosníků do zdí, před vybouráním otvoru do hl. 150 mm, při v. nosníku do 150 mm</t>
  </si>
  <si>
    <t>810522335</t>
  </si>
  <si>
    <t>1,5*4*4+3*4+2,2*4+3,15*4"výkres číslo D.1.1.b.3</t>
  </si>
  <si>
    <t>65</t>
  </si>
  <si>
    <t>974042574</t>
  </si>
  <si>
    <t>Vysekání rýh v betonové nebo jiné monolitické dlažbě s betonovým podkladem do hl. 200 mm a šířky do 150 mm</t>
  </si>
  <si>
    <t>38516085</t>
  </si>
  <si>
    <t>1,5*4"výkres číslo D.1.1.b.2</t>
  </si>
  <si>
    <t>66</t>
  </si>
  <si>
    <t>978011141</t>
  </si>
  <si>
    <t>Otlučení vápenných nebo vápenocementových omítek vnitřních ploch stropů, v rozsahu přes 10 do 30 %</t>
  </si>
  <si>
    <t>-1970655435</t>
  </si>
  <si>
    <t xml:space="preserve">Poznámka k souboru cen:
1. Položky lze použít i pro ocenění otlučení sádrových, hliněných apod. vnitřních omítek.
</t>
  </si>
  <si>
    <t>67</t>
  </si>
  <si>
    <t>978013191</t>
  </si>
  <si>
    <t>Otlučení vápenných nebo vápenocementových omítek vnitřních ploch stěn s vyškrabáním spar, s očištěním zdiva, v rozsahu přes 50 do 100 %</t>
  </si>
  <si>
    <t>1994652529</t>
  </si>
  <si>
    <t>(11,9+5,55)*2*3,24</t>
  </si>
  <si>
    <t>(8,5+15,6)*2*3,24</t>
  </si>
  <si>
    <t>(4,65+5,48)*2*3,24</t>
  </si>
  <si>
    <t>(4,5+5,48)*2*3,24</t>
  </si>
  <si>
    <t>(2,25+5,48)*2*3,24</t>
  </si>
  <si>
    <t>(3,65+5,48)*2*3,24</t>
  </si>
  <si>
    <t>(9,8+6,1)*2*3,24</t>
  </si>
  <si>
    <t>(5,61+2,26)*2*3,24</t>
  </si>
  <si>
    <t>(27,1+1,97)*2*3,24</t>
  </si>
  <si>
    <t>(2,92+3,2)*2*3,24</t>
  </si>
  <si>
    <t>(3,06*2+5,85)*2*3,24</t>
  </si>
  <si>
    <t>(5,15+3,06+5,78)*2*3,24</t>
  </si>
  <si>
    <t>(3,23+5,78)*2*3,24</t>
  </si>
  <si>
    <t>(3,65+4,37)*2*3,24</t>
  </si>
  <si>
    <t>(2,44+3,65+4,9)*2*3,24</t>
  </si>
  <si>
    <t>(1,92+3,65)*2*3,24</t>
  </si>
  <si>
    <t>(5,4+3,65+1,65+1,55+0,65)*2*3,24</t>
  </si>
  <si>
    <t>(3,65+2,75)*2*3,24</t>
  </si>
  <si>
    <t>(1,85+0,6+2,21+3,65+0,62+0,6)*2*3,24</t>
  </si>
  <si>
    <t>997</t>
  </si>
  <si>
    <t>Přesun sutě</t>
  </si>
  <si>
    <t>68</t>
  </si>
  <si>
    <t>997013151</t>
  </si>
  <si>
    <t>Vnitrostaveništní doprava suti a vybouraných hmot vodorovně do 50 m svisle s omezením mechanizace pro budovy a haly výšky do 6 m</t>
  </si>
  <si>
    <t>1371268315</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</si>
  <si>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</si>
  <si>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69</t>
  </si>
  <si>
    <t>997013509</t>
  </si>
  <si>
    <t>Odvoz suti a vybouraných hmot na skládku nebo meziskládku se složením, na vzdálenost Příplatek k ceně za každý další i započatý 1 km přes 1 km</t>
  </si>
  <si>
    <t>1211877471</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</si>
  <si>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</si>
  <si>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302,905*2 'Přepočtené koeficientem množství</t>
  </si>
  <si>
    <t>70</t>
  </si>
  <si>
    <t>997013511</t>
  </si>
  <si>
    <t>Odvoz suti a vybouraných hmot z meziskládky na skládku s naložením a se složením, na vzdálenost do 1 km</t>
  </si>
  <si>
    <t>-1235625716</t>
  </si>
  <si>
    <t xml:space="preserve">Poznámka k souboru cen:
1. Délka odvozu suti je vzdálenost od místa naložení suti na dopravní prostředek na meziskládce až po místo složení na určené skládce.
2. V ceně jsou započteny i náklady na naložení suti na dopravní prostředek a její složení na skládku.
3. Cena je určena pro odvoz suti na skládku jakýmkoliv způsobem silniční dopravy (i prostřednictvím kontejnerů).
4. Příplatek k ceně za každý další i započatý 1 km přes 1 km se oceňuje cenou 997 01-3509.
</t>
  </si>
  <si>
    <t>71</t>
  </si>
  <si>
    <t>997013801</t>
  </si>
  <si>
    <t>Poplatek za uložení stavebního odpadu na skládce (skládkovné) z prostého betonu zatříděného do Katalogu odpadů pod kódem 170 101</t>
  </si>
  <si>
    <t>171253578</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</si>
  <si>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</si>
  <si>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52,628+0,396</t>
  </si>
  <si>
    <t>72</t>
  </si>
  <si>
    <t>997013803</t>
  </si>
  <si>
    <t>Poplatek za uložení stavebního odpadu na skládce (skládkovné) cihelného zatříděného do Katalogu odpadů pod kódem 170 102</t>
  </si>
  <si>
    <t>-1161448135</t>
  </si>
  <si>
    <t>8,183+38,989+0,864+0,556+1,101+0,545+0,682+0,186+0,285+1,672+1,12+2,411+5,848+75,045</t>
  </si>
  <si>
    <t>73</t>
  </si>
  <si>
    <t>997013804</t>
  </si>
  <si>
    <t>Poplatek za uložení stavebního odpadu na skládce (skládkovné) ze skla zatříděného do Katalogu odpadů pod kódem 170 202</t>
  </si>
  <si>
    <t>1200625206</t>
  </si>
  <si>
    <t>74</t>
  </si>
  <si>
    <t>997013807</t>
  </si>
  <si>
    <t>Poplatek za uložení stavebního odpadu na skládce (skládkovné) z tašek a keramických výrobků zatříděného do Katalogu odpadů pod kódem 170 103</t>
  </si>
  <si>
    <t>33663939</t>
  </si>
  <si>
    <t>0,849+41,872+54,531</t>
  </si>
  <si>
    <t>75</t>
  </si>
  <si>
    <t>997013811</t>
  </si>
  <si>
    <t>Poplatek za uložení stavebního odpadu na skládce (skládkovné) dřevěného zatříděného do Katalogu odpadů pod kódem 170 201</t>
  </si>
  <si>
    <t>-1457434565</t>
  </si>
  <si>
    <t>2,64+4,288</t>
  </si>
  <si>
    <t>76</t>
  </si>
  <si>
    <t>997013813</t>
  </si>
  <si>
    <t>Poplatek za uložení stavebního odpadu na skládce (skládkovné) z plastických hmot zatříděného do Katalogu odpadů pod kódem 170 203</t>
  </si>
  <si>
    <t>308367441</t>
  </si>
  <si>
    <t>77</t>
  </si>
  <si>
    <t>997013831</t>
  </si>
  <si>
    <t>Poplatek za uložení stavebního odpadu na skládce (skládkovné) směsného stavebního a demoličního zatříděného do Katalogu odpadů pod kódem 170 904</t>
  </si>
  <si>
    <t>447416302</t>
  </si>
  <si>
    <t>302,908-53,024-137,487-0,38-97,252-6,928-0,58</t>
  </si>
  <si>
    <t>998</t>
  </si>
  <si>
    <t>Přesun hmot</t>
  </si>
  <si>
    <t>78</t>
  </si>
  <si>
    <t>998017002</t>
  </si>
  <si>
    <t>Přesun hmot pro budovy občanské výstavby, bydlení, výrobu a služby s omezením mechanizace vodorovná dopravní vzdálenost do 100 m pro budovy s jakoukoliv nosnou konstrukcí výšky přes 6 do 12 m</t>
  </si>
  <si>
    <t>-1940516405</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</si>
  <si>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</si>
  <si>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</si>
  <si>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</si>
  <si>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</si>
  <si>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</si>
  <si>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79</t>
  </si>
  <si>
    <t>711493111</t>
  </si>
  <si>
    <t>Izolace proti podpovrchové a tlakové vodě - ostatní na ploše vodorovné V dvousložkovou na bázi cementu</t>
  </si>
  <si>
    <t>1791593071</t>
  </si>
  <si>
    <t>80</t>
  </si>
  <si>
    <t>711493121</t>
  </si>
  <si>
    <t>Izolace proti podpovrchové a tlakové vodě - ostatní na ploše svislé S dvousložkovou na bázi cementu</t>
  </si>
  <si>
    <t>-1479834504</t>
  </si>
  <si>
    <t>(2,23+3,3)*2*2</t>
  </si>
  <si>
    <t>(1,65+0,95)*2*0,3</t>
  </si>
  <si>
    <t>(1,65+1,2)*2*0,3</t>
  </si>
  <si>
    <t>(2,7+0,9+1,6)*2*2</t>
  </si>
  <si>
    <t>(3,65+2,21)*2*0,3</t>
  </si>
  <si>
    <t>(2,1+1,92)*2*2</t>
  </si>
  <si>
    <t>(1,92+1,1)*2*0,3</t>
  </si>
  <si>
    <t>(3,35+0,3+2,5)*2*0,3</t>
  </si>
  <si>
    <t>(1,65+1,5)*2*0,3</t>
  </si>
  <si>
    <t>(3,35+0,3+2,3)*2*0,3</t>
  </si>
  <si>
    <t>(3,65+2,75)*2*2</t>
  </si>
  <si>
    <t>(3,65+0,62+0,6+1,85+0,65+2,16)*2*0,3</t>
  </si>
  <si>
    <t>81</t>
  </si>
  <si>
    <t>998711102</t>
  </si>
  <si>
    <t>Přesun hmot pro izolace proti vodě, vlhkosti a plynům stanovený z hmotnosti přesunovaného materiálu vodorovná dopravní vzdálenost do 50 m v objektech výšky přes 6 do 12 m</t>
  </si>
  <si>
    <t>1333395636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</si>
  <si>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</si>
  <si>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82</t>
  </si>
  <si>
    <t>998711181</t>
  </si>
  <si>
    <t>Přesun hmot pro izolace proti vodě, vlhkosti a plynům stanovený z hmotnosti přesunovaného materiálu Příplatek k cenám za přesun prováděný bez použití mechanizace pro jakoukoliv výšku objektu</t>
  </si>
  <si>
    <t>-4331442</t>
  </si>
  <si>
    <t>725</t>
  </si>
  <si>
    <t>Zdravotechnika - zařizovací předměty</t>
  </si>
  <si>
    <t>83</t>
  </si>
  <si>
    <t>725110811</t>
  </si>
  <si>
    <t>Demontáž klozetů splachovacích s nádrží nebo tlakovým splachovačem</t>
  </si>
  <si>
    <t>soubor</t>
  </si>
  <si>
    <t>-912696226</t>
  </si>
  <si>
    <t>84</t>
  </si>
  <si>
    <t>725210821</t>
  </si>
  <si>
    <t>Demontáž umyvadel bez výtokových armatur umyvadel</t>
  </si>
  <si>
    <t>1392364680</t>
  </si>
  <si>
    <t>85</t>
  </si>
  <si>
    <t>725210826</t>
  </si>
  <si>
    <t>Demontáž umyvadel bez výtokových armatur umývátek</t>
  </si>
  <si>
    <t>-101393916</t>
  </si>
  <si>
    <t>86</t>
  </si>
  <si>
    <t>725220842</t>
  </si>
  <si>
    <t>Demontáž van ocelových volně stojících</t>
  </si>
  <si>
    <t>-212318942</t>
  </si>
  <si>
    <t>87</t>
  </si>
  <si>
    <t>725240812</t>
  </si>
  <si>
    <t>Demontáž sprchových kabin a vaniček bez výtokových armatur vaniček</t>
  </si>
  <si>
    <t>-510374289</t>
  </si>
  <si>
    <t>88</t>
  </si>
  <si>
    <t>725310821</t>
  </si>
  <si>
    <t>Demontáž dřezů jednodílných bez výtokových armatur na konzolách</t>
  </si>
  <si>
    <t>-1254571304</t>
  </si>
  <si>
    <t>89</t>
  </si>
  <si>
    <t>725320822</t>
  </si>
  <si>
    <t>Demontáž dřezů dvojitých bez výtokových armatur vestavěných v kuchyňských sestavách</t>
  </si>
  <si>
    <t>-2040788288</t>
  </si>
  <si>
    <t>90</t>
  </si>
  <si>
    <t>725330820</t>
  </si>
  <si>
    <t>Demontáž výlevek bez výtokových armatur a bez nádrže a splachovacího potrubí diturvitových</t>
  </si>
  <si>
    <t>690497339</t>
  </si>
  <si>
    <t>91</t>
  </si>
  <si>
    <t>725610810</t>
  </si>
  <si>
    <t>Demontáž plynových sporáků normálních nebo kombinovaných</t>
  </si>
  <si>
    <t>-332384736</t>
  </si>
  <si>
    <t>92</t>
  </si>
  <si>
    <t>725820801</t>
  </si>
  <si>
    <t>Demontáž baterií nástěnných do G 3/4</t>
  </si>
  <si>
    <t>330432927</t>
  </si>
  <si>
    <t>22+1+1+2+1+1+3</t>
  </si>
  <si>
    <t>93</t>
  </si>
  <si>
    <t>725840850</t>
  </si>
  <si>
    <t>Demontáž baterií sprchových diferenciálních do G 3/4 x 1</t>
  </si>
  <si>
    <t>-497661135</t>
  </si>
  <si>
    <t>94</t>
  </si>
  <si>
    <t>725840860</t>
  </si>
  <si>
    <t>Demontáž baterií sprchových diferenciálních sprchových ramen nebo sprch táhlových</t>
  </si>
  <si>
    <t>-1878988756</t>
  </si>
  <si>
    <t>95</t>
  </si>
  <si>
    <t>725851001</t>
  </si>
  <si>
    <t>Demontáž a likvidace hydrantu</t>
  </si>
  <si>
    <t>-833236549</t>
  </si>
  <si>
    <t>2"výkres číslo D.1.1.b.1</t>
  </si>
  <si>
    <t>727</t>
  </si>
  <si>
    <t>Zdravotechnika - požární ochrana</t>
  </si>
  <si>
    <t>96</t>
  </si>
  <si>
    <t>727101501</t>
  </si>
  <si>
    <t>Požární ucpávka na potrubí med.plynů</t>
  </si>
  <si>
    <t>1971668553</t>
  </si>
  <si>
    <t>97</t>
  </si>
  <si>
    <t>727101502</t>
  </si>
  <si>
    <t>Odvětrání stoupačky ve spodní a horní části mřížka s PO</t>
  </si>
  <si>
    <t>553392225</t>
  </si>
  <si>
    <t>762</t>
  </si>
  <si>
    <t>Konstrukce tesařské</t>
  </si>
  <si>
    <t>98</t>
  </si>
  <si>
    <t>762111811</t>
  </si>
  <si>
    <t>Demontáž stěn a příček z hranolků, fošen nebo latí</t>
  </si>
  <si>
    <t>-1872395579</t>
  </si>
  <si>
    <t>120"výkres číslo D.1.1.b.1</t>
  </si>
  <si>
    <t>763</t>
  </si>
  <si>
    <t>Konstrukce suché výstavby</t>
  </si>
  <si>
    <t>99</t>
  </si>
  <si>
    <t>763131451</t>
  </si>
  <si>
    <t>Podhled ze sádrokartonových desek dvouvrstvá zavěšená spodní konstrukce z ocelových profilů CD, UD jednoduše opláštěná deskou impregnovanou H2, tl. 12,5 mm, bez TI</t>
  </si>
  <si>
    <t>439606847</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</si>
  <si>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</si>
  <si>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1,5+1,6+1,4+2+1,9+2,45"výkres číslo D.1.1.b.7</t>
  </si>
  <si>
    <t>100</t>
  </si>
  <si>
    <t>763131714</t>
  </si>
  <si>
    <t>Podhled ze sádrokartonových desek ostatní práce a konstrukce na podhledech ze sádrokartonových desek základní penetrační nátěr</t>
  </si>
  <si>
    <t>1909512174</t>
  </si>
  <si>
    <t>35,000*0,5+10,85</t>
  </si>
  <si>
    <t>101</t>
  </si>
  <si>
    <t>763131721</t>
  </si>
  <si>
    <t>Podhled ze sádrokartonových desek ostatní práce a konstrukce na podhledech ze sádrokartonových desek skokové změny výšky podhledu do 0,5 m</t>
  </si>
  <si>
    <t>1992115740</t>
  </si>
  <si>
    <t>35"výkres číslo D.1.1.b.7</t>
  </si>
  <si>
    <t>102</t>
  </si>
  <si>
    <t>763131732</t>
  </si>
  <si>
    <t>Podhled ze sádrokartonových desek ostatní práce a konstrukce na podhledech ze sádrokartonových desek čelo pro kazetové pohledy (F lišta) tl. 15 mm</t>
  </si>
  <si>
    <t>1992734621</t>
  </si>
  <si>
    <t>103</t>
  </si>
  <si>
    <t>763131761</t>
  </si>
  <si>
    <t>Podhled ze sádrokartonových desek Příplatek k cenám za plochu do 3 m2 jednotlivě</t>
  </si>
  <si>
    <t>-269657862</t>
  </si>
  <si>
    <t>104</t>
  </si>
  <si>
    <t>763431011</t>
  </si>
  <si>
    <t>Montáž podhledu minerálního včetně zavěšeného roštu polozapuštěného s panely vyjímatelnými, velikosti panelů do 0,36 m2</t>
  </si>
  <si>
    <t>-265566327</t>
  </si>
  <si>
    <t xml:space="preserve">Poznámka k souboru cen:
1. V cenách montáže podhledu -1001 až -1201 jsou započteny náklady na montáž a dodávku nosné konstrukce.
2. V cenách nejsou započteny náklady na dodávku panelů; jejich dodávka se oceňuje ve specifikaci.
3. Ostatní práce a konstrukce na minerálních podhledech lze ocenit cenami 763 13-17. . .
</t>
  </si>
  <si>
    <t>20+19,15+20,35+20,9+20,05+7,35+23,15+25,55+40,6+27+22,8+5,6+16,55+20+21,7+26,65+30,75+19,3+19,3+9,35+61,65+15,6+4,3+4,3+6,35</t>
  </si>
  <si>
    <t>8,05+4,2+7,4+7,45+9,75+16,75+7,7</t>
  </si>
  <si>
    <t>Součet"výkres číslo D.1.1.b.7</t>
  </si>
  <si>
    <t>105</t>
  </si>
  <si>
    <t>590365131</t>
  </si>
  <si>
    <t>deska podhledová minerální rovná bílá jemná hladká 20x600x600mm</t>
  </si>
  <si>
    <t>-956213443</t>
  </si>
  <si>
    <t>569,6*1,05-76,679"výkres číslo D.1.1.b.7</t>
  </si>
  <si>
    <t>521,401*1,05 'Přepočtené koeficientem množství</t>
  </si>
  <si>
    <t>106</t>
  </si>
  <si>
    <t>590365132</t>
  </si>
  <si>
    <t>deska podhledová minerální rovná bílá jemná hladká 20x600x600mm - impregnovaný</t>
  </si>
  <si>
    <t>2004528676</t>
  </si>
  <si>
    <t>(7,35+4,3+4,3+8,05+4,2+7,4+7,45+9,75+16,75)*1,05"výkres číslo D.1.1.b.7</t>
  </si>
  <si>
    <t>73,028*1,05 'Přepočtené koeficientem množství</t>
  </si>
  <si>
    <t>107</t>
  </si>
  <si>
    <t>763451501</t>
  </si>
  <si>
    <t>Dodávka a montáž větracích mřížek podhledu</t>
  </si>
  <si>
    <t>-684287396</t>
  </si>
  <si>
    <t>18"výkres číslo D.1.1.b.7</t>
  </si>
  <si>
    <t>108</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</si>
  <si>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</si>
  <si>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</si>
  <si>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214159804</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</si>
  <si>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</si>
  <si>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109</t>
  </si>
  <si>
    <t>998763381</t>
  </si>
  <si>
    <t>Přesun hmot pro konstrukce montované z desek sádrokartonových, sádrovláknitých, cementovláknitých nebo cementových Příplatek k cenám za přesun prováděný bez použití mechanizace pro jakoukoliv výšku objektu</t>
  </si>
  <si>
    <t>1590560576</t>
  </si>
  <si>
    <t>766</t>
  </si>
  <si>
    <t>Konstrukce truhlářské</t>
  </si>
  <si>
    <t>110</t>
  </si>
  <si>
    <t>766101001</t>
  </si>
  <si>
    <t>1 - dodávka a montáž dřevěných vnitřních dveří 70 x 197cm včetně kování a zárubně</t>
  </si>
  <si>
    <t>-109688590</t>
  </si>
  <si>
    <t>5"výkres číslo D.1.1.b5</t>
  </si>
  <si>
    <t>111</t>
  </si>
  <si>
    <t>766101002</t>
  </si>
  <si>
    <t>2 - dodávka a montáž dřevěných vnitřních dveří 80 x 197cm včetně kování a zárubně</t>
  </si>
  <si>
    <t>1539331270</t>
  </si>
  <si>
    <t>8"výkres číslo D.1.1.b5</t>
  </si>
  <si>
    <t>112</t>
  </si>
  <si>
    <t>766101003</t>
  </si>
  <si>
    <t>3 - dodávka a montáž dřevěných vnitřních dveří 90 x 197cm včetně kování a zárubně</t>
  </si>
  <si>
    <t>93931649</t>
  </si>
  <si>
    <t>113</t>
  </si>
  <si>
    <t>766101004</t>
  </si>
  <si>
    <t>4 - dodávka a montáž dřevěných vnitřních dveří 110 x 197cm včetně kování a zárubně</t>
  </si>
  <si>
    <t>-1553391882</t>
  </si>
  <si>
    <t>13"výkres číslo D.1.1.b5</t>
  </si>
  <si>
    <t>114</t>
  </si>
  <si>
    <t>766101005</t>
  </si>
  <si>
    <t>5 - dodávka a montáž hliníkových vnitřních dveří 180 x 220cm včetně kování a zárubně s PO EI 30 Sm C DP1</t>
  </si>
  <si>
    <t>86437843</t>
  </si>
  <si>
    <t>1"výkres číslo D.1.1.b5</t>
  </si>
  <si>
    <t>115</t>
  </si>
  <si>
    <t>766101006</t>
  </si>
  <si>
    <t>6A - dodávka a montáž nerez instalační dvířka s rámem 20 x 30cm včetně kování s PO EW 15 DP1</t>
  </si>
  <si>
    <t>1946057762</t>
  </si>
  <si>
    <t>12"výkres číslo D.1.1.b5</t>
  </si>
  <si>
    <t>116</t>
  </si>
  <si>
    <t>766101007</t>
  </si>
  <si>
    <t>S1 - dodávka a montáž hliníkové prosklené stěny 254 x 324cm včetně kování a zárubně</t>
  </si>
  <si>
    <t>-1280522221</t>
  </si>
  <si>
    <t>1"výkres číslo D.1.1.b6</t>
  </si>
  <si>
    <t>117</t>
  </si>
  <si>
    <t>766101008</t>
  </si>
  <si>
    <t>K1 - dodávka a montáž kuchyňské linky dl.300cm včetně spotřebičů /sporák, digestoř, lednice, mikrovlnná trouba/</t>
  </si>
  <si>
    <t>-1842772139</t>
  </si>
  <si>
    <t>1"výkres číslo D.1.1.b.8</t>
  </si>
  <si>
    <t>118</t>
  </si>
  <si>
    <t>766101009</t>
  </si>
  <si>
    <t>Z1 - dodávka a montáž zdravotnické linky dl.240cm včetně spotřebičů /lednice/</t>
  </si>
  <si>
    <t>1297149812</t>
  </si>
  <si>
    <t>119</t>
  </si>
  <si>
    <t>766101010</t>
  </si>
  <si>
    <t>P1 - dodávka a montáž přípravné linky dl.404cm včetně spotřebičů /lednice/</t>
  </si>
  <si>
    <t>1260014787</t>
  </si>
  <si>
    <t>120</t>
  </si>
  <si>
    <t>766101011</t>
  </si>
  <si>
    <t>R1 - dodávka a montáž recepční pult s policemi a vybavením 70 x 550cm</t>
  </si>
  <si>
    <t>486543147</t>
  </si>
  <si>
    <t>121</t>
  </si>
  <si>
    <t>766101012</t>
  </si>
  <si>
    <t xml:space="preserve">R2 - dodávka a montáž vestavěných skříní na hlavní chodbě </t>
  </si>
  <si>
    <t>-908390030</t>
  </si>
  <si>
    <t>5"výkres číslo D.1.1.b.8</t>
  </si>
  <si>
    <t>122</t>
  </si>
  <si>
    <t>766101013</t>
  </si>
  <si>
    <t>Dodávka a montáž nerez instalační dvířka s rámem 30 x 40cm včetně kování s PO EW 15 DP1</t>
  </si>
  <si>
    <t>-1806718812</t>
  </si>
  <si>
    <t>123</t>
  </si>
  <si>
    <t>766101014</t>
  </si>
  <si>
    <t>Dodávka a montáž madla na dveře výška 80cm</t>
  </si>
  <si>
    <t>1494597917</t>
  </si>
  <si>
    <t>22"výkres číslo D.1.1.b.3</t>
  </si>
  <si>
    <t>124</t>
  </si>
  <si>
    <t>766101015</t>
  </si>
  <si>
    <t>Dodávka a montáž madla na stěně v tělocvičně včetně nátěru</t>
  </si>
  <si>
    <t>-303130921</t>
  </si>
  <si>
    <t>5"výkres číslo D.1.1.b.3</t>
  </si>
  <si>
    <t>125</t>
  </si>
  <si>
    <t>766411811</t>
  </si>
  <si>
    <t>Demontáž obložení stěn panely, plochy do 1,5 m2</t>
  </si>
  <si>
    <t>-488769457</t>
  </si>
  <si>
    <t xml:space="preserve">Poznámka k souboru cen:
1. Cenami nelze oceňovat demontáž obložení stěn výšky přes 2,5 m; tyto práce se oceňují cenami souboru cen 766 42-18 Demontáž obložení podhledů.
</t>
  </si>
  <si>
    <t>126</t>
  </si>
  <si>
    <t>766411822</t>
  </si>
  <si>
    <t>Demontáž obložení stěn podkladových roštů</t>
  </si>
  <si>
    <t>-1149163022</t>
  </si>
  <si>
    <t>127</t>
  </si>
  <si>
    <t>766441812</t>
  </si>
  <si>
    <t>Demontáž parapetních desek dřevěných nebo plastových šířky přes 300 mm délky do 1m</t>
  </si>
  <si>
    <t>-1771322969</t>
  </si>
  <si>
    <t>128</t>
  </si>
  <si>
    <t>766441822</t>
  </si>
  <si>
    <t>Demontáž parapetních desek dřevěných nebo plastových šířky přes 300 mm délky přes 1m</t>
  </si>
  <si>
    <t>-1377074291</t>
  </si>
  <si>
    <t>3"výkres číslo D.1.1.b.1</t>
  </si>
  <si>
    <t>129</t>
  </si>
  <si>
    <t>766660717</t>
  </si>
  <si>
    <t>Montáž dveřních doplňků samozavírače na zárubeň ocelovou</t>
  </si>
  <si>
    <t>-2032794201</t>
  </si>
  <si>
    <t xml:space="preserve">Poznámka k souboru cen:
1. V ceně -0722 je započtena montáž zámku, zámkové vložky a osazení štítku s klikou.
</t>
  </si>
  <si>
    <t>2+4+4"výkres číslo D.1.1.b5</t>
  </si>
  <si>
    <t>130</t>
  </si>
  <si>
    <t>54917250</t>
  </si>
  <si>
    <t>samozavírač dveří hydraulický K214 č.11 zlatá bronz</t>
  </si>
  <si>
    <t>785689090</t>
  </si>
  <si>
    <t>10"výkres číslo D.1.1.b5</t>
  </si>
  <si>
    <t>131</t>
  </si>
  <si>
    <t>766694114</t>
  </si>
  <si>
    <t>Montáž ostatních truhlářských konstrukcí parapetních desek dřevěných nebo plastových šířky do 300 mm, délky přes 2600 mm</t>
  </si>
  <si>
    <t>-1532163076</t>
  </si>
  <si>
    <t xml:space="preserve">Poznámka k souboru cen:
1. Cenami -8111 a -8112 se oceňuje montáž vrat oboru JKPOV 611.
2. Cenami -97 . . nelze oceňovat venkovní krycí lišty balkónových dveří; tato montáž se oceňuje cenou -1610.
</t>
  </si>
  <si>
    <t>132</t>
  </si>
  <si>
    <t>60794103</t>
  </si>
  <si>
    <t>deska parapetní dřevotřísková vnitřní 0,3 x 1 m</t>
  </si>
  <si>
    <t>-1338561603</t>
  </si>
  <si>
    <t>3,15*2+4,35"výkres číslo D.1.1.b.3</t>
  </si>
  <si>
    <t>133</t>
  </si>
  <si>
    <t>60794121</t>
  </si>
  <si>
    <t>koncovka PVC k parapetním dřevotřískovým deskám 600 mm</t>
  </si>
  <si>
    <t>-250502979</t>
  </si>
  <si>
    <t>2*3"výkres číslo D.1.1.b.3</t>
  </si>
  <si>
    <t>134</t>
  </si>
  <si>
    <t>766812840</t>
  </si>
  <si>
    <t>Demontáž kuchyňských linek dřevěných nebo kovových včetně skříněk uchycených na stěně, délky přes 1800 do 2100 mm</t>
  </si>
  <si>
    <t>1507400878</t>
  </si>
  <si>
    <t xml:space="preserve">Poznámka k souboru cen:
1. Pro volbu ceny demontáže kuchyňských linek je rozhodující délka horních skříněk.
</t>
  </si>
  <si>
    <t>135</t>
  </si>
  <si>
    <t>998766102</t>
  </si>
  <si>
    <t>Přesun hmot pro konstrukce truhlářské stanovený z hmotnosti přesunovaného materiálu vodorovná dopravní vzdálenost do 50 m v objektech výšky přes 6 do 12 m</t>
  </si>
  <si>
    <t>1276494227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</si>
  <si>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</si>
  <si>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136</t>
  </si>
  <si>
    <t>998766181</t>
  </si>
  <si>
    <t>Přesun hmot pro konstrukce truhlářské stanovený z hmotnosti přesunovaného materiálu Příplatek k ceně za přesun prováděný bez použití mechanizace pro jakoukoliv výšku objektu</t>
  </si>
  <si>
    <t>-2027365444</t>
  </si>
  <si>
    <t>767</t>
  </si>
  <si>
    <t>Konstrukce zámečnické</t>
  </si>
  <si>
    <t>137</t>
  </si>
  <si>
    <t>767101501</t>
  </si>
  <si>
    <t>Svařování ocelových válcovaných nosníků stropu</t>
  </si>
  <si>
    <t>kč</t>
  </si>
  <si>
    <t>145139026</t>
  </si>
  <si>
    <t>1"výkres číslo D.1.1.b.2</t>
  </si>
  <si>
    <t>138</t>
  </si>
  <si>
    <t>767101502</t>
  </si>
  <si>
    <t>Dodávka a montáž platlí pro osazení překladů na želbet sloup, kotvené chemickou kotvou</t>
  </si>
  <si>
    <t>1342867073</t>
  </si>
  <si>
    <t>6"výkres číslo D.1.1.b.3</t>
  </si>
  <si>
    <t>139</t>
  </si>
  <si>
    <t>767581802</t>
  </si>
  <si>
    <t>Demontáž podhledů lamel</t>
  </si>
  <si>
    <t>-1014696249</t>
  </si>
  <si>
    <t>69,03+23,2+13,3+19,15+12,5+18,32+57,99+19,98+12,3+24,6+25,46"výkres číslo D.1.1.b.1</t>
  </si>
  <si>
    <t>140</t>
  </si>
  <si>
    <t>767582800</t>
  </si>
  <si>
    <t>Demontáž podhledů roštů</t>
  </si>
  <si>
    <t>-284484891</t>
  </si>
  <si>
    <t>771</t>
  </si>
  <si>
    <t>Podlahy z dlaždic</t>
  </si>
  <si>
    <t>141</t>
  </si>
  <si>
    <t>771471810</t>
  </si>
  <si>
    <t>Demontáž soklíků z dlaždic keramických kladených do malty rovných</t>
  </si>
  <si>
    <t>-1668738355</t>
  </si>
  <si>
    <t>216,88"výkres číslo D.1.1.b.1</t>
  </si>
  <si>
    <t>142</t>
  </si>
  <si>
    <t>771551810</t>
  </si>
  <si>
    <t>Demontáž podlah z dlaždic teracových kladených do malty</t>
  </si>
  <si>
    <t>-912404296</t>
  </si>
  <si>
    <t>23,2"výkres číslo D.1.1.b.1</t>
  </si>
  <si>
    <t>143</t>
  </si>
  <si>
    <t>771571810</t>
  </si>
  <si>
    <t>Demontáž podlah z dlaždic keramických kladených do malty</t>
  </si>
  <si>
    <t>1108174624</t>
  </si>
  <si>
    <t>12,5+1,67+1,35+1,51+1,35+57,99+19,98+17,9+17,9+17,6+22,74+30,32+18,9+18,9+9,34+69,03+15,59+8,57+17,22+3,2+4,64+6,84+2,31+2,27+1+1,23+3,44</t>
  </si>
  <si>
    <t>2,23+1,93+1+1,22+9,61+16,32+16,32</t>
  </si>
  <si>
    <t>144</t>
  </si>
  <si>
    <t>771574116</t>
  </si>
  <si>
    <t>Montáž podlah z dlaždic keramických lepených flexibilním lepidlem režných nebo glazovaných hladkých přes 22 do 25 ks/ m2</t>
  </si>
  <si>
    <t>-841045154</t>
  </si>
  <si>
    <t>145</t>
  </si>
  <si>
    <t>597614321</t>
  </si>
  <si>
    <t>dlaždice keramické pro extrémní mechanické namáhání přes 19 do 25 ks/m2, protiskluz R10,R11</t>
  </si>
  <si>
    <t>414597506</t>
  </si>
  <si>
    <t>80,4*1,1 'Přepočtené koeficientem množství</t>
  </si>
  <si>
    <t>146</t>
  </si>
  <si>
    <t>771579191</t>
  </si>
  <si>
    <t>Montáž podlah z dlaždic keramických Příplatek k cenám za plochu do 5 m2 jednotlivě</t>
  </si>
  <si>
    <t>-2141707779</t>
  </si>
  <si>
    <t>1,5+1,6+1,4+2+4,3+4,3+4,2+1,9+2,45"výkres číslo D.1.1.b.3</t>
  </si>
  <si>
    <t>147</t>
  </si>
  <si>
    <t>771591111</t>
  </si>
  <si>
    <t>Podlahy - ostatní práce penetrace podkladu</t>
  </si>
  <si>
    <t>663958848</t>
  </si>
  <si>
    <t xml:space="preserve">Poznámka k souboru cen:
1. Množství měrných jednotek u ceny -1185 se stanoví podle počtu řezaných dlaždic, nezávisle na jejich velikosti.
2. Položku -1185 lze použít při nuceném použítí jiného nástroje než řezačky.
</t>
  </si>
  <si>
    <t>148</t>
  </si>
  <si>
    <t>998771102</t>
  </si>
  <si>
    <t>Přesun hmot pro podlahy z dlaždic stanovený z hmotnosti přesunovaného materiálu vodorovná dopravní vzdálenost do 50 m v objektech výšky přes 6 do 12 m</t>
  </si>
  <si>
    <t>1518930666</t>
  </si>
  <si>
    <t>149</t>
  </si>
  <si>
    <t>998771181</t>
  </si>
  <si>
    <t>Přesun hmot pro podlahy z dlaždic stanovený z hmotnosti přesunovaného materiálu Příplatek k ceně za přesun prováděný bez použití mechanizace pro jakoukoliv výšku objektu</t>
  </si>
  <si>
    <t>-1511446100</t>
  </si>
  <si>
    <t>776</t>
  </si>
  <si>
    <t>Podlahy povlakové</t>
  </si>
  <si>
    <t>150</t>
  </si>
  <si>
    <t>776201812</t>
  </si>
  <si>
    <t>Demontáž povlakových podlahovin lepených ručně s podložkou</t>
  </si>
  <si>
    <t>968582806</t>
  </si>
  <si>
    <t>14,5+13,3+19,15+18,32+12,3+24,6+25,46"výkres číslo D.1.1.b.1</t>
  </si>
  <si>
    <t>151</t>
  </si>
  <si>
    <t>776201814</t>
  </si>
  <si>
    <t>Demontáž povlakových podlahovin volně položených podlepených páskou</t>
  </si>
  <si>
    <t>-175565227</t>
  </si>
  <si>
    <t>18,32+24,6+22,74"výkres číslo D.1.1.b.1</t>
  </si>
  <si>
    <t>152</t>
  </si>
  <si>
    <t>776501501</t>
  </si>
  <si>
    <t xml:space="preserve">Dodávka a montáž podlahoviny PVC plynule přecházející v sokl požlábek v-12cm poloměr 5cm, včetně podkladní textilie </t>
  </si>
  <si>
    <t>-363721553</t>
  </si>
  <si>
    <t>20+19,15+20,9+20,05+23,15+40,6+27+22,8+16,55+20+21,7+26,65+30,75+19,3+19,3+9,35+61,65+15,6+16,35+7,7+5,6"výkres číslo D.1.1.b.3</t>
  </si>
  <si>
    <t>153</t>
  </si>
  <si>
    <t>776501502</t>
  </si>
  <si>
    <t xml:space="preserve">Dodávka a montáž podlahoviny antistatické PVC plynule přecházející v sokl požlábek v-12cm poloměr 5cm, včetně podkladní textilie </t>
  </si>
  <si>
    <t>-340671927</t>
  </si>
  <si>
    <t>20,35"výkres číslo D.1.1.b.3</t>
  </si>
  <si>
    <t>154</t>
  </si>
  <si>
    <t>776501503</t>
  </si>
  <si>
    <t xml:space="preserve">Dodávka a montáž podlahoviny měkčené PVC plynule přecházející v sokl požlábek v-12cm poloměr 5cm, včetně podkladní textilie </t>
  </si>
  <si>
    <t>-233449784</t>
  </si>
  <si>
    <t>25,55"výkres číslo D.1.1.b.3</t>
  </si>
  <si>
    <t>781</t>
  </si>
  <si>
    <t>Dokončovací práce - obklady</t>
  </si>
  <si>
    <t>155</t>
  </si>
  <si>
    <t>781411810</t>
  </si>
  <si>
    <t>Demontáž obkladů z obkladaček pórovinových kladených do malty</t>
  </si>
  <si>
    <t>-822202557</t>
  </si>
  <si>
    <t>(5,55+3,45)*2*3,2</t>
  </si>
  <si>
    <t>(2,4+5,55)*2*2</t>
  </si>
  <si>
    <t>(4,15+3,5)*2*2</t>
  </si>
  <si>
    <t>(1,55+0,98)*2*2</t>
  </si>
  <si>
    <t>(1,3+0,9)*2*2</t>
  </si>
  <si>
    <t>(1,5+0,98)*2*2</t>
  </si>
  <si>
    <t>(1,5+0,9)*2*2</t>
  </si>
  <si>
    <t>2,5*1,5*2</t>
  </si>
  <si>
    <t>(2,1+1,5)*1,5</t>
  </si>
  <si>
    <t>2*1,5*2</t>
  </si>
  <si>
    <t>(5,48+3,65)*2*2,8</t>
  </si>
  <si>
    <t>(1,1+1,6+0,33)*3,2</t>
  </si>
  <si>
    <t>(34+5,61+1)*2*2,9</t>
  </si>
  <si>
    <t>(5,85+3,06)*2*1,3</t>
  </si>
  <si>
    <t>(3,06+5,85)*2*1,5</t>
  </si>
  <si>
    <t>(5,15+5,78)*2*1,5</t>
  </si>
  <si>
    <t>(5,78+5,25)*2*1,5</t>
  </si>
  <si>
    <t>(3,23+5,78)*2*1,5</t>
  </si>
  <si>
    <t>(4,9+3,65)*2*3</t>
  </si>
  <si>
    <t>(1,45+2,21)*2*2</t>
  </si>
  <si>
    <t>(2,21+2,1)*2*2</t>
  </si>
  <si>
    <t>(1,92+3,65)*2*2</t>
  </si>
  <si>
    <t>(1,3+0,35+0,85+0,7)*2*2</t>
  </si>
  <si>
    <t>(0,9+1,1)*2*2</t>
  </si>
  <si>
    <t>(1,35+1,9)*2*2</t>
  </si>
  <si>
    <t>(0,9+1,9)*2*2</t>
  </si>
  <si>
    <t>(1,65+1,55+0,65)*2*2</t>
  </si>
  <si>
    <t>(1,4+1,65)*2*2</t>
  </si>
  <si>
    <t>(3,65+2,75)*2*3,2</t>
  </si>
  <si>
    <t>0,9*4*2</t>
  </si>
  <si>
    <t>(1,85+0,6+2,21+3,65+0,62+0,6)*2*3,2</t>
  </si>
  <si>
    <t>156</t>
  </si>
  <si>
    <t>781474115</t>
  </si>
  <si>
    <t>Montáž obkladů vnitřních stěn z dlaždic keramických lepených flexibilním lepidlem režných nebo glazovaných hladkých přes 22 do 25 ks/m2</t>
  </si>
  <si>
    <t>-418160183</t>
  </si>
  <si>
    <t>157</t>
  </si>
  <si>
    <t>59761039</t>
  </si>
  <si>
    <t>obkládačky keramické koupelnové (bílé i barevné) přes 22 do 25 ks/m2</t>
  </si>
  <si>
    <t>517449812</t>
  </si>
  <si>
    <t>349,349*1,1 'Přepočtené koeficientem množství</t>
  </si>
  <si>
    <t>158</t>
  </si>
  <si>
    <t>781479191</t>
  </si>
  <si>
    <t>Montáž obkladů vnitřních stěn z dlaždic keramických Příplatek k cenám za plochu do 10 m2 jednotlivě</t>
  </si>
  <si>
    <t>1249215845</t>
  </si>
  <si>
    <t>159</t>
  </si>
  <si>
    <t>781479194</t>
  </si>
  <si>
    <t>Montáž obkladů vnitřních stěn z dlaždic keramických Příplatek k cenám za vyrovnání nerovného povrchu</t>
  </si>
  <si>
    <t>-40494972</t>
  </si>
  <si>
    <t>160</t>
  </si>
  <si>
    <t>781494111</t>
  </si>
  <si>
    <t>Ostatní prvky plastové profily ukončovací a dilatační lepené flexibilním lepidlem rohové</t>
  </si>
  <si>
    <t>1379813081</t>
  </si>
  <si>
    <t xml:space="preserve">Poznámka k souboru cen:
1. Množství měrných jednotek u ceny -5185 se stanoví podle počtu řezaných obkladaček, nezávisle na jejich velikosti.
2. Položku -5185 lze použít při nuceném použití jiného nástroje než řezačky.
</t>
  </si>
  <si>
    <t>1,5*4</t>
  </si>
  <si>
    <t>(2,7+1,6+0,9)*2+2,2*8</t>
  </si>
  <si>
    <t>1,5</t>
  </si>
  <si>
    <t>(3,65+2,21)*2+2,2*4</t>
  </si>
  <si>
    <t>(2,4+1,92)*2+4*2,2+0,9+2,1*2</t>
  </si>
  <si>
    <t>(1,92+1,1)*2+4*2,2</t>
  </si>
  <si>
    <t>(1,65+0,1+1,9+2,5+0,2)*2+2,2*8</t>
  </si>
  <si>
    <t>(1,65+1,5)*2+4*2,2</t>
  </si>
  <si>
    <t>(3,35+2,3+0,77+0,3)*2+8*2,2</t>
  </si>
  <si>
    <t>(3,65+2,75)*2+6*2,9</t>
  </si>
  <si>
    <t>(1,85+0,65+0,6+0,62+2,16+3,65+0,5)*2+14*2,9</t>
  </si>
  <si>
    <t>2*1,5+1,5</t>
  </si>
  <si>
    <t>(3,3+2,23)*2+4*2,2</t>
  </si>
  <si>
    <t>(1,65+0,95)*2+4*2,2</t>
  </si>
  <si>
    <t>(1,65+1,2)*2+4*2,2</t>
  </si>
  <si>
    <t>(0,95+1,65)*2+4*2,2</t>
  </si>
  <si>
    <t>(1,2+1,65)*2+4*2,2</t>
  </si>
  <si>
    <t>161</t>
  </si>
  <si>
    <t>781494511</t>
  </si>
  <si>
    <t>Ostatní prvky plastové profily ukončovací a dilatační lepené flexibilním lepidlem ukončovací</t>
  </si>
  <si>
    <t>-1356995030</t>
  </si>
  <si>
    <t>((1,75+1)+2*1,5)*4</t>
  </si>
  <si>
    <t>1,8+1,5*2</t>
  </si>
  <si>
    <t>1,2+2*1,5</t>
  </si>
  <si>
    <t>(2,7+1,6+0,9)*2+0,8+2*2</t>
  </si>
  <si>
    <t>1,2+0,8+2*1,5</t>
  </si>
  <si>
    <t>(3,65+2,21)*2+1+2*2</t>
  </si>
  <si>
    <t>(2,4+1,92)*2+0,8*2*2+2*4</t>
  </si>
  <si>
    <t>(1,92+1,1)*2+0,8+2*2</t>
  </si>
  <si>
    <t>(1,65+0,1+1,9+2,5+0,2)*2+0,9+2*2</t>
  </si>
  <si>
    <t>(1,65+1,5)*2+0,7+2*2</t>
  </si>
  <si>
    <t>(3,35+2,3+0,77+0,3)*2+0,9+2*2</t>
  </si>
  <si>
    <t>(3,65+2,75)*2+1,1+2*2</t>
  </si>
  <si>
    <t>(1,85+0,65+0,6+0,62+2,16+3,65+0,5)*2+0,8*2+4*2</t>
  </si>
  <si>
    <t>(0,85+1,26)+2*1,5</t>
  </si>
  <si>
    <t>(3,3+2,23)*2+0,9*2+4*2</t>
  </si>
  <si>
    <t>(1,35+0,8)+2*1,5</t>
  </si>
  <si>
    <t>(1,65+0,95)*2+0,7*2+4*2</t>
  </si>
  <si>
    <t>(1,65+1,2)*2+0,7*2+4*2</t>
  </si>
  <si>
    <t>(0,95+1,65)*2+0,7+2*2</t>
  </si>
  <si>
    <t>(1,2+1,65)*2+0,7+2*2</t>
  </si>
  <si>
    <t>1,8+2*1,5</t>
  </si>
  <si>
    <t>162</t>
  </si>
  <si>
    <t>781495111</t>
  </si>
  <si>
    <t>Ostatní prvky ostatní práce penetrace podkladu</t>
  </si>
  <si>
    <t>1813592500</t>
  </si>
  <si>
    <t>163</t>
  </si>
  <si>
    <t>998781102</t>
  </si>
  <si>
    <t>Přesun hmot pro obklady keramické stanovený z hmotnosti přesunovaného materiálu vodorovná dopravní vzdálenost do 50 m v objektech výšky přes 6 do 12 m</t>
  </si>
  <si>
    <t>-1671762678</t>
  </si>
  <si>
    <t>164</t>
  </si>
  <si>
    <t>998781181</t>
  </si>
  <si>
    <t>Přesun hmot pro obklady keramické stanovený z hmotnosti přesunovaného materiálu Příplatek k cenám za přesun prováděný bez použití mechanizace pro jakoukoliv výšku objektu</t>
  </si>
  <si>
    <t>-1269999741</t>
  </si>
  <si>
    <t>784</t>
  </si>
  <si>
    <t>Dokončovací práce - malby a tapety</t>
  </si>
  <si>
    <t>165</t>
  </si>
  <si>
    <t>784181001</t>
  </si>
  <si>
    <t>Pačokování jednonásobné v místnostech výšky do 3,80 m</t>
  </si>
  <si>
    <t>1035707622</t>
  </si>
  <si>
    <t>1336,511+112,807"položky dílu 6</t>
  </si>
  <si>
    <t>166</t>
  </si>
  <si>
    <t>784181101</t>
  </si>
  <si>
    <t>Penetrace podkladu jednonásobná základní akrylátová v místnostech výšky do 3,80 m</t>
  </si>
  <si>
    <t>-854636755</t>
  </si>
  <si>
    <t>167</t>
  </si>
  <si>
    <t>784221101</t>
  </si>
  <si>
    <t>Malby z malířských směsí otěruvzdorných za sucha dvojnásobné, bílé za sucha otěruvzdorné dobře v místnostech výšky do 3,80 m</t>
  </si>
  <si>
    <t>490013412</t>
  </si>
  <si>
    <t>1449,318-945,36"položky dílu 784</t>
  </si>
  <si>
    <t>35,000*0,5+10,85"SDK</t>
  </si>
  <si>
    <t>168</t>
  </si>
  <si>
    <t>784221151</t>
  </si>
  <si>
    <t>Malby z malířských směsí otěruvzdorných za sucha Příplatek k cenám dvojnásobných maleb na tónovacích automatech, v odstínu světlém</t>
  </si>
  <si>
    <t>2041227515</t>
  </si>
  <si>
    <t>169</t>
  </si>
  <si>
    <t>784371002</t>
  </si>
  <si>
    <t>Omyvatelný olejový nátěr stěn</t>
  </si>
  <si>
    <t>957010731</t>
  </si>
  <si>
    <t>(3,23+5,85)*2*2</t>
  </si>
  <si>
    <t>(5,25+5,78)*2*2</t>
  </si>
  <si>
    <t>(4,54+5,78)*2*2</t>
  </si>
  <si>
    <t>(3,71+5,78)*2*2</t>
  </si>
  <si>
    <t>(3,36+5,85)*2*2</t>
  </si>
  <si>
    <t>(2,76+5,85)*2*2</t>
  </si>
  <si>
    <t>(3,49+0,6+1+0,66)*2*2</t>
  </si>
  <si>
    <t>(3,2+1,97+0,95)*2*2</t>
  </si>
  <si>
    <t>(27,84+1,97)*2*2</t>
  </si>
  <si>
    <t>(3,31+1,97)*2*2</t>
  </si>
  <si>
    <t>(4,37+3,35+0,3)*2*2</t>
  </si>
  <si>
    <t>(4,64+3,65)*2*2</t>
  </si>
  <si>
    <t>(5,93+6,86+1,21+1,38+0,56)*2*2</t>
  </si>
  <si>
    <t>(15,93+2,55)*2*2</t>
  </si>
  <si>
    <t>(0,7+5,25+3,5)*2*2</t>
  </si>
  <si>
    <t>(3,45+5,55)*2*2</t>
  </si>
  <si>
    <t>(3,6+5,55)*2*2</t>
  </si>
  <si>
    <t>(2,5+2,1)*2*2</t>
  </si>
  <si>
    <t>(4,5+5,55)*2*2</t>
  </si>
  <si>
    <t>(5,48+3,65)*2*2</t>
  </si>
  <si>
    <t>(4,5+5,8)*2*2</t>
  </si>
  <si>
    <t>(5,5+4,65)*2*2</t>
  </si>
  <si>
    <t>787</t>
  </si>
  <si>
    <t>Dokončovací práce - zasklívání</t>
  </si>
  <si>
    <t>170</t>
  </si>
  <si>
    <t>787911115</t>
  </si>
  <si>
    <t>Zasklívání – ostatní práce montáž fólie na sklo neprůhledné</t>
  </si>
  <si>
    <t>1857465930</t>
  </si>
  <si>
    <t>3,15*1,8+1,1*2*5"výkres číslo D.1.1.b.3</t>
  </si>
  <si>
    <t>171</t>
  </si>
  <si>
    <t>634790181</t>
  </si>
  <si>
    <t>fólie na sklo matná neprůhledná</t>
  </si>
  <si>
    <t>1995199266</t>
  </si>
  <si>
    <t>16,67*1,03 'Přepočtené koeficientem množství</t>
  </si>
  <si>
    <t>172</t>
  </si>
  <si>
    <t>998787102</t>
  </si>
  <si>
    <t>Přesun hmot pro zasklívání stanovený z hmotnosti přesunovaného materiálu vodorovná dopravní vzdálenost do 50 m v objektech výšky přes 6 do 12 m</t>
  </si>
  <si>
    <t>608684628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</si>
  <si>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</si>
  <si>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173</t>
  </si>
  <si>
    <t>998787181</t>
  </si>
  <si>
    <t>Přesun hmot pro zasklívání stanovený z hmotnosti přesunovaného materiálu Příplatek k cenám za přesun prováděný bez použití mechanizace pro jakoukoliv výšku objektu</t>
  </si>
  <si>
    <t>938924460</t>
  </si>
  <si>
    <t>VYB</t>
  </si>
  <si>
    <t>Vybavení</t>
  </si>
  <si>
    <t>174</t>
  </si>
  <si>
    <t>VYB-01-001</t>
  </si>
  <si>
    <t>Vybavení pokojů - věšák na ručníky nerez se třemi pohyblivými rameny ozn.A</t>
  </si>
  <si>
    <t>-1219007707</t>
  </si>
  <si>
    <t>2"výkres číslo D.1.1.b.12</t>
  </si>
  <si>
    <t>175</t>
  </si>
  <si>
    <t>VYB-01-002</t>
  </si>
  <si>
    <t>Vybavení pokojů - dávkovač tekutého mýdla PVC oz.B</t>
  </si>
  <si>
    <t>-248543137</t>
  </si>
  <si>
    <t>28"výkres číslo D.1.1.b.12</t>
  </si>
  <si>
    <t>176</t>
  </si>
  <si>
    <t>VYB-01-003</t>
  </si>
  <si>
    <t>Vybavení pokojů - zrcadlo nad umyvadlo výklopné 40/60 nerez ozn.C</t>
  </si>
  <si>
    <t>-1824605977</t>
  </si>
  <si>
    <t>3"výkres číslo D.1.1.b.12</t>
  </si>
  <si>
    <t>177</t>
  </si>
  <si>
    <t>VYB-01-004</t>
  </si>
  <si>
    <t>Vybavení pokojů - madlo horizontální/vodorovné = lomené, 120° nerez ozn.D</t>
  </si>
  <si>
    <t>1547644273</t>
  </si>
  <si>
    <t>5"výkres číslo D.1.1.b.12</t>
  </si>
  <si>
    <t>178</t>
  </si>
  <si>
    <t>VYB-01-005</t>
  </si>
  <si>
    <t>Vybavení pokojů - svislá upevňovací tyč sprchové hadice na zavěšení sprchy oz.E</t>
  </si>
  <si>
    <t>-167351606</t>
  </si>
  <si>
    <t>179</t>
  </si>
  <si>
    <t>VYB-01-006</t>
  </si>
  <si>
    <t>Vybavení pokojů - madlo umyvadlové nerezové pevné dl.500mm ozn.F</t>
  </si>
  <si>
    <t>-1407540089</t>
  </si>
  <si>
    <t>180</t>
  </si>
  <si>
    <t>VYB-01-007</t>
  </si>
  <si>
    <t>Vybavení pokojů - zrcadlo nad umyvadlo, fixní 60/40cm, nerez ozn.G</t>
  </si>
  <si>
    <t>-72411347</t>
  </si>
  <si>
    <t>17"výkres číslo D.1.1.b.12</t>
  </si>
  <si>
    <t>181</t>
  </si>
  <si>
    <t>VYB-01-008</t>
  </si>
  <si>
    <t>Vybavení pokojů - sedátko plastové sklopné s ocel.kotvami kotvené do zdiva min.nosnost 150kg ozn.H</t>
  </si>
  <si>
    <t>1547367285</t>
  </si>
  <si>
    <t>6"výkres číslo D.1.1.b.12</t>
  </si>
  <si>
    <t>182</t>
  </si>
  <si>
    <t>VYB-01-009</t>
  </si>
  <si>
    <t>Vybavení pokojů - drátěná polička do sprchy ozn.I</t>
  </si>
  <si>
    <t>-2011943206</t>
  </si>
  <si>
    <t>183</t>
  </si>
  <si>
    <t>VYB-01-010</t>
  </si>
  <si>
    <t>Vybavení pokojů - dávkovač tekuté dezinfekce - přesný typ ozn.J</t>
  </si>
  <si>
    <t>1393674035</t>
  </si>
  <si>
    <t>23"výkres číslo D.1.1.b.12</t>
  </si>
  <si>
    <t>184</t>
  </si>
  <si>
    <t>VYB-01-011</t>
  </si>
  <si>
    <t>Vybavení pokojů - polička a věšák na oděvy kovový mimo sprchový kout 35cm ozn.K</t>
  </si>
  <si>
    <t>1138868822</t>
  </si>
  <si>
    <t>4"výkres číslo D.1.1.b.12</t>
  </si>
  <si>
    <t>185</t>
  </si>
  <si>
    <t>VYB-01-012</t>
  </si>
  <si>
    <t>Vybavení pokojů - držák nerez na WC štětku včetně štětky ozn.L</t>
  </si>
  <si>
    <t>2099601051</t>
  </si>
  <si>
    <t>8"výkres číslo D.1.1.b.12</t>
  </si>
  <si>
    <t>186</t>
  </si>
  <si>
    <t>VYB-01-013</t>
  </si>
  <si>
    <t>Vybavení pokojů - madlo nerezové sklopné o 10cm delší než WC mísa ozn.N1</t>
  </si>
  <si>
    <t>-1393917670</t>
  </si>
  <si>
    <t>187</t>
  </si>
  <si>
    <t>VYB-01-014</t>
  </si>
  <si>
    <t>Vybavení pokojů - pevné madlo nerez o 20cm delší než WC mísa s vestavěným držákem na toalpap ozn.N2</t>
  </si>
  <si>
    <t>817608176</t>
  </si>
  <si>
    <t>188</t>
  </si>
  <si>
    <t>VYB-01-015</t>
  </si>
  <si>
    <t>Vybavení pokojů - držák na toalpap ozn.O</t>
  </si>
  <si>
    <t>-1131674393</t>
  </si>
  <si>
    <t>189</t>
  </si>
  <si>
    <t>VYB-01-016</t>
  </si>
  <si>
    <t>Vybavení pokojů - vodorovná tyč nerez se závěsem na kroužcích v200cm dl.210cm ozn.P</t>
  </si>
  <si>
    <t>1632577119</t>
  </si>
  <si>
    <t>190</t>
  </si>
  <si>
    <t>VYB-01-017</t>
  </si>
  <si>
    <t>Vybavení pokojů - plastový odpadkový koš s nášlapným otevíracím víkem ozn.R</t>
  </si>
  <si>
    <t>1182321262</t>
  </si>
  <si>
    <t>21"výkres číslo D.1.1.b.12</t>
  </si>
  <si>
    <t>191</t>
  </si>
  <si>
    <t>VYB-01-018</t>
  </si>
  <si>
    <t>Vybavení pokojů - zásobník na papírové ručníky ozn.T</t>
  </si>
  <si>
    <t>-895868052</t>
  </si>
  <si>
    <t>192</t>
  </si>
  <si>
    <t>VYB-01-019</t>
  </si>
  <si>
    <t>1852219173</t>
  </si>
  <si>
    <t>1"výkres číslo D.1.1.b.12</t>
  </si>
  <si>
    <t>193</t>
  </si>
  <si>
    <t>VYB-01-020</t>
  </si>
  <si>
    <t>189281896</t>
  </si>
  <si>
    <t>194</t>
  </si>
  <si>
    <t>VYB-01-021</t>
  </si>
  <si>
    <t>Vybavení pokojů - věšákový panel na oděvy, krycí deska kotvená do zdi, osazená 5ks nerez věšáků</t>
  </si>
  <si>
    <t>-1548781872</t>
  </si>
  <si>
    <t>10"výkres číslo D.1.1.b.3</t>
  </si>
  <si>
    <t>195</t>
  </si>
  <si>
    <t>VYB-04-002</t>
  </si>
  <si>
    <t>Vybavení čistící místnosti - myčka podložních mís, zápachová uzávěra, připojovací tlaková hadice</t>
  </si>
  <si>
    <t>155550105</t>
  </si>
  <si>
    <t>196</t>
  </si>
  <si>
    <t>VYB-04-003</t>
  </si>
  <si>
    <t>1044013864</t>
  </si>
  <si>
    <t>HZS</t>
  </si>
  <si>
    <t>Hodinové zúčtovací sazby</t>
  </si>
  <si>
    <t>197</t>
  </si>
  <si>
    <t>HZS1292</t>
  </si>
  <si>
    <t>Hodinové zúčtovací sazby profesí HSV zemní a pomocné práce stavební dělník</t>
  </si>
  <si>
    <t>hod</t>
  </si>
  <si>
    <t>512</t>
  </si>
  <si>
    <t>-1388004002</t>
  </si>
  <si>
    <t>40*2"demontáž ostatních prvků jinde neuvedených, zařízení, instalací apod.</t>
  </si>
  <si>
    <t>160*2"stavební přípomoce pro řemesla</t>
  </si>
  <si>
    <t>198</t>
  </si>
  <si>
    <t>HZS1301</t>
  </si>
  <si>
    <t>Hodinové zúčtovací sazby profesí HSV provádění konstrukcí zedník</t>
  </si>
  <si>
    <t>1423574511</t>
  </si>
  <si>
    <t>40"ostatní drobné práce a úpravy jinde neuvedené</t>
  </si>
  <si>
    <t>OST</t>
  </si>
  <si>
    <t>Ostatní</t>
  </si>
  <si>
    <t>199</t>
  </si>
  <si>
    <t>OST-001</t>
  </si>
  <si>
    <t>1257109365</t>
  </si>
  <si>
    <t>38"výkres číslo D.1.1.b.9</t>
  </si>
  <si>
    <t>200</t>
  </si>
  <si>
    <t>OST-002</t>
  </si>
  <si>
    <t>Dodávka a osazení ochranného strukturovaného panelu dveří, plněprobarvené PVC - ozn.2</t>
  </si>
  <si>
    <t>-727940949</t>
  </si>
  <si>
    <t>25"výkres číslo D.1.1.b.9</t>
  </si>
  <si>
    <t>201</t>
  </si>
  <si>
    <t>OST-003</t>
  </si>
  <si>
    <t>Dodávka a osazení ochranného madla stěn nerez - ozn.3</t>
  </si>
  <si>
    <t>54468276</t>
  </si>
  <si>
    <t>48"výkres číslo D.1.1.b.9</t>
  </si>
  <si>
    <t>202</t>
  </si>
  <si>
    <t>OST-004</t>
  </si>
  <si>
    <t>Dodávka a osazení ochranného madla stěn - koncový vnější ohyb nerez - ozn.4</t>
  </si>
  <si>
    <t>160376678</t>
  </si>
  <si>
    <t>42"výkres číslo D.1.1.b.9</t>
  </si>
  <si>
    <t>203</t>
  </si>
  <si>
    <t>OST-005</t>
  </si>
  <si>
    <t>Dodávka a montáž bezpečnostního žebříku dl.13,5m, nerez, kotvení do šachty ozn.Z1</t>
  </si>
  <si>
    <t>663331884</t>
  </si>
  <si>
    <t>1"výkres číslo D.1.1.b.11</t>
  </si>
  <si>
    <t>204</t>
  </si>
  <si>
    <t>OST-006</t>
  </si>
  <si>
    <t>Dodávka a montáž nástěnných držáků TV nosnost 20kg ozn.Z2</t>
  </si>
  <si>
    <t>-2001106363</t>
  </si>
  <si>
    <t>14"výkres číslo D.1.1.b.11</t>
  </si>
  <si>
    <t>02 - elektroinstalace - slaboproud</t>
  </si>
  <si>
    <t xml:space="preserve">    742 - Elektroinstalace - slaboproud</t>
  </si>
  <si>
    <t xml:space="preserve">      742-1 - EPS - Elektrická požární signalizace</t>
  </si>
  <si>
    <t xml:space="preserve">        D1 - Dodávka elektronického systému</t>
  </si>
  <si>
    <t xml:space="preserve">        D2 - Montáž elektronického systému</t>
  </si>
  <si>
    <t xml:space="preserve">        D3 - Dodávka instalačního materiálu</t>
  </si>
  <si>
    <t xml:space="preserve">        D4 - Montáž instalačního materiálu</t>
  </si>
  <si>
    <t xml:space="preserve">        D5 - Ostatní práce</t>
  </si>
  <si>
    <t xml:space="preserve">      742-2 - ER   - Evakuačníí rozhlas</t>
  </si>
  <si>
    <t xml:space="preserve">        D6 - Dodávka kabelových rozvodů</t>
  </si>
  <si>
    <t xml:space="preserve">        D7 - Montáž kabelových rozvodů</t>
  </si>
  <si>
    <t xml:space="preserve">      742-3 - SK -   Strukturovaná kabeláž a domácí telefon</t>
  </si>
  <si>
    <t xml:space="preserve">        D8 - Montáž kabelových rozvodů T21MK</t>
  </si>
  <si>
    <t xml:space="preserve">      742-4 - EKV - Elektrická kontrola vstupu</t>
  </si>
  <si>
    <t xml:space="preserve">        D9 - Montáž elektronického systému T21MS</t>
  </si>
  <si>
    <t xml:space="preserve">        D10 - Dodávka instalačního materiálu T21DI</t>
  </si>
  <si>
    <t xml:space="preserve">        D11 - Montáž instalačního materiálu T21MI</t>
  </si>
  <si>
    <t xml:space="preserve">        D12 - Dodávka kabelových rozvodů T21DK</t>
  </si>
  <si>
    <t xml:space="preserve">      742-5 - STA - Společná televizní anténa</t>
  </si>
  <si>
    <t xml:space="preserve">      742-6 - CCTV -  Kamerový systém</t>
  </si>
  <si>
    <t xml:space="preserve">      742-7 - P+S - Dorozumívací zařízení S+P</t>
  </si>
  <si>
    <t>742</t>
  </si>
  <si>
    <t>Elektroinstalace - slaboproud</t>
  </si>
  <si>
    <t>742-1</t>
  </si>
  <si>
    <t>EPS - Elektrická požární signalizace</t>
  </si>
  <si>
    <t>D1</t>
  </si>
  <si>
    <t>Dodávka elektronického systému</t>
  </si>
  <si>
    <t>Ústředna EPS Iv boxu se zdrojem (např. IQ8control M)</t>
  </si>
  <si>
    <t>ks</t>
  </si>
  <si>
    <t>P</t>
  </si>
  <si>
    <t>Poznámka k položce:
TZ 2-S1/ 3.np-S2, blok-S3</t>
  </si>
  <si>
    <t>Čelní ovládací panel s LCD displejem</t>
  </si>
  <si>
    <t>Záložní akumulátor 12V/24A</t>
  </si>
  <si>
    <t>Modul analogové linky pro 127 prvků a ovládání</t>
  </si>
  <si>
    <t>Modul pro essernet linku 62,5kB</t>
  </si>
  <si>
    <t>Optický kouřový hlásič PAM</t>
  </si>
  <si>
    <t>Sokl hlásiče</t>
  </si>
  <si>
    <t>Elektronika tlačítkového hlásiče PAM s oddělovačem</t>
  </si>
  <si>
    <t>Skříň tlačítkového hlásiče ABS červená</t>
  </si>
  <si>
    <t>Siréna s majákem</t>
  </si>
  <si>
    <t>Skříň pro koppler na povrch plastová</t>
  </si>
  <si>
    <t>Vstupně/výstupní prvek 4/2 relé připojitelné do kruhu</t>
  </si>
  <si>
    <t>1191</t>
  </si>
  <si>
    <t>Přídržný magnet dveřní s kotvou na kloubu a tlačítkem</t>
  </si>
  <si>
    <t>-760108198</t>
  </si>
  <si>
    <t>1192</t>
  </si>
  <si>
    <t>Napájení-zdroj k magnetům 24V/5A s AKU</t>
  </si>
  <si>
    <t>29463709</t>
  </si>
  <si>
    <t>Pol29</t>
  </si>
  <si>
    <t>Resetovací tlačítko pro napájení samozavírače dveří</t>
  </si>
  <si>
    <t>Napájecí zdroj k napájení elektrických zámků 12V/10A</t>
  </si>
  <si>
    <t>Instalační krabice ohniodolná s ovládacím relé</t>
  </si>
  <si>
    <t>D2</t>
  </si>
  <si>
    <t>Montáž elektronického systému</t>
  </si>
  <si>
    <t>Montáž ústředny EPS</t>
  </si>
  <si>
    <t>Programovánírozšíření a oživení systému</t>
  </si>
  <si>
    <t>spr</t>
  </si>
  <si>
    <t>Montáž patice hlásiče</t>
  </si>
  <si>
    <t>Montáž automatického hlásiče</t>
  </si>
  <si>
    <t>205</t>
  </si>
  <si>
    <t>Přezkoušení a uvedení do provozu</t>
  </si>
  <si>
    <t>206</t>
  </si>
  <si>
    <t>Montáž tlačítkového hlásiče</t>
  </si>
  <si>
    <t>207</t>
  </si>
  <si>
    <t>209</t>
  </si>
  <si>
    <t>Montáž sirény s majákem</t>
  </si>
  <si>
    <t>210</t>
  </si>
  <si>
    <t>211</t>
  </si>
  <si>
    <t>Měření izolačního odporu úseku smyčky</t>
  </si>
  <si>
    <t>212</t>
  </si>
  <si>
    <t>Montáž esserbus-koppler</t>
  </si>
  <si>
    <t>2121</t>
  </si>
  <si>
    <t>Montáž přídržných magnetů</t>
  </si>
  <si>
    <t>-2016921030</t>
  </si>
  <si>
    <t>2122</t>
  </si>
  <si>
    <t>Montáž zdroje</t>
  </si>
  <si>
    <t>798013970</t>
  </si>
  <si>
    <t>Pol30</t>
  </si>
  <si>
    <t>Montáž resetovacího tlačítka</t>
  </si>
  <si>
    <t>D3</t>
  </si>
  <si>
    <t>Dodávka instalačního materiálu</t>
  </si>
  <si>
    <t>301</t>
  </si>
  <si>
    <t>Elektroinstalační úložní materiál (hlásiče)</t>
  </si>
  <si>
    <t>302</t>
  </si>
  <si>
    <t>Elektroinstalační úložní materiál s funkčností při požáru</t>
  </si>
  <si>
    <t>303</t>
  </si>
  <si>
    <t>Kabel samoshášivý (hlásiče)</t>
  </si>
  <si>
    <t>304</t>
  </si>
  <si>
    <t>Kabel s funkčností bezhalogenní (výstupy z EPS)</t>
  </si>
  <si>
    <t>305</t>
  </si>
  <si>
    <t>Pomocný materiál (příchytky, hmoždinky...)</t>
  </si>
  <si>
    <t>Poznámka k položce:
PROPOJENÍ ÚSTŘEDEN</t>
  </si>
  <si>
    <t>306</t>
  </si>
  <si>
    <t>Elektroinstalační úložní materiál s funkčností</t>
  </si>
  <si>
    <t>Poznámka k položce:
TZ 2-S1/kolektor, 1.pp-3.np-S2, blok-S3</t>
  </si>
  <si>
    <t>307</t>
  </si>
  <si>
    <t>Kabel s funkcí při požáru bezhalogenní (esernet)</t>
  </si>
  <si>
    <t>D4</t>
  </si>
  <si>
    <t>Montáž instalačního materiálu</t>
  </si>
  <si>
    <t>401</t>
  </si>
  <si>
    <t>Značení trasy vedení</t>
  </si>
  <si>
    <t>402</t>
  </si>
  <si>
    <t>Instalace elektroinstalačního úložného materiálu</t>
  </si>
  <si>
    <t>403</t>
  </si>
  <si>
    <t>Instalace kabelů</t>
  </si>
  <si>
    <t>404</t>
  </si>
  <si>
    <t>Průrazy, pomocné stavební práce</t>
  </si>
  <si>
    <t>405</t>
  </si>
  <si>
    <t>Protipožární utěsnění prostupů</t>
  </si>
  <si>
    <t>D5</t>
  </si>
  <si>
    <t>Ostatní práce</t>
  </si>
  <si>
    <t>501</t>
  </si>
  <si>
    <t>Grafická nadstavba (zapracování do stávajícího systému)</t>
  </si>
  <si>
    <t>502</t>
  </si>
  <si>
    <t>Revize systému</t>
  </si>
  <si>
    <t>503</t>
  </si>
  <si>
    <t>Projekt skutečného provedení, návody, tech. dokumentace</t>
  </si>
  <si>
    <t>504</t>
  </si>
  <si>
    <t>Zaškolení obsluhy a správce</t>
  </si>
  <si>
    <t>505</t>
  </si>
  <si>
    <t>Zkušební provoz</t>
  </si>
  <si>
    <t>506</t>
  </si>
  <si>
    <t>Koordinace s ostatními systémy</t>
  </si>
  <si>
    <t>507</t>
  </si>
  <si>
    <t>Stavební přípomoce</t>
  </si>
  <si>
    <t>742998810</t>
  </si>
  <si>
    <t>Podružný materiál, PPV</t>
  </si>
  <si>
    <t>775462071</t>
  </si>
  <si>
    <t>742-2</t>
  </si>
  <si>
    <t>ER   - Evakuačníí rozhlas</t>
  </si>
  <si>
    <t>101a</t>
  </si>
  <si>
    <t>Datový rozvaděč stojanový 19", 42U,800x800</t>
  </si>
  <si>
    <t>Poznámka k položce:
TZ 3-S1/ 3.np-S2, blok-S3</t>
  </si>
  <si>
    <t>101b</t>
  </si>
  <si>
    <t>Ventilační jednotka 4x ventilátor, termostat</t>
  </si>
  <si>
    <t>101c</t>
  </si>
  <si>
    <t>Panel napájecí Axon 8x230V</t>
  </si>
  <si>
    <t>Řídící jednotka ER stávající pro celý areál</t>
  </si>
  <si>
    <t>102.1</t>
  </si>
  <si>
    <t>Směrovač pro 6 zón</t>
  </si>
  <si>
    <t>Poznámka k položce:
TZ 3-S1/ 3.np-S2, blok-S3; TZ 3-S1/ 3.np-S2, blok-S3</t>
  </si>
  <si>
    <t>103.1</t>
  </si>
  <si>
    <t>Koncový zesilovač, 240W, 100V</t>
  </si>
  <si>
    <t>104.1</t>
  </si>
  <si>
    <t>Záložní zesilovač, 240W, 100V</t>
  </si>
  <si>
    <t>105.1</t>
  </si>
  <si>
    <t>Akumulátok AKU 12V/40A</t>
  </si>
  <si>
    <t>106.1</t>
  </si>
  <si>
    <t>Stanice hlasatele 4 programovací tlačítka</t>
  </si>
  <si>
    <t>Stropní reproduktor do podhledu</t>
  </si>
  <si>
    <t>201.1</t>
  </si>
  <si>
    <t>Montáž ozvučovacího systému</t>
  </si>
  <si>
    <t>202.1</t>
  </si>
  <si>
    <t>Programové rozšíření systému</t>
  </si>
  <si>
    <t>204.1</t>
  </si>
  <si>
    <t>Montáž stropního reproduktoru včetně krytu</t>
  </si>
  <si>
    <t>206.1</t>
  </si>
  <si>
    <t>Pomocné práce, koordinace</t>
  </si>
  <si>
    <t>Poznámka k položce:
Popis jednotlivých položek odpovídá položkám v kapitole Dodávka materiálu</t>
  </si>
  <si>
    <t>301.1</t>
  </si>
  <si>
    <t>Kabelová objímka ohnivzdorná vč.ohniodolné kotvy</t>
  </si>
  <si>
    <t>Poznámka k položce:
TZ 3-S1/ kolektory, 1.pp-3.np-S2, blok-S3</t>
  </si>
  <si>
    <t>302.1</t>
  </si>
  <si>
    <t>Trubka pod omítku 36</t>
  </si>
  <si>
    <t>303.1</t>
  </si>
  <si>
    <t>Vodič černý protahovací CY 1</t>
  </si>
  <si>
    <t>Pol31</t>
  </si>
  <si>
    <t>Pomocný podružný materiál (příchytky, sádra...)</t>
  </si>
  <si>
    <t>403.1</t>
  </si>
  <si>
    <t>Průchod zdivem do 30cm</t>
  </si>
  <si>
    <t>404.1</t>
  </si>
  <si>
    <t>Zatažení vodiče CY do trubek</t>
  </si>
  <si>
    <t>D6</t>
  </si>
  <si>
    <t>Dodávka kabelových rozvodů</t>
  </si>
  <si>
    <t>501.1</t>
  </si>
  <si>
    <t>Kabel pro ER dle EN54 a vyhášky č23/2008</t>
  </si>
  <si>
    <t>D7</t>
  </si>
  <si>
    <t>Montáž kabelových rozvodů</t>
  </si>
  <si>
    <t>601</t>
  </si>
  <si>
    <t>Montáž kabelu pro ER</t>
  </si>
  <si>
    <t>701</t>
  </si>
  <si>
    <t>702</t>
  </si>
  <si>
    <t>703</t>
  </si>
  <si>
    <t>704</t>
  </si>
  <si>
    <t>705</t>
  </si>
  <si>
    <t>Dopravné</t>
  </si>
  <si>
    <t>cel</t>
  </si>
  <si>
    <t>742998811</t>
  </si>
  <si>
    <t>-1225954936</t>
  </si>
  <si>
    <t>742-3</t>
  </si>
  <si>
    <t>SK -   Strukturovaná kabeláž a domácí telefon</t>
  </si>
  <si>
    <t>101.1</t>
  </si>
  <si>
    <t>102.2</t>
  </si>
  <si>
    <t>103a</t>
  </si>
  <si>
    <t>103b</t>
  </si>
  <si>
    <t>Police 650mm nosnost 100kg</t>
  </si>
  <si>
    <t>103c</t>
  </si>
  <si>
    <t>Vyvazovací panel 2U plastová lišta</t>
  </si>
  <si>
    <t>104.2</t>
  </si>
  <si>
    <t>Patch panel UTP, 24 port, cat.5e s vyvaz.lištou</t>
  </si>
  <si>
    <t>105.2</t>
  </si>
  <si>
    <t>Patch panel UTP, 25 pozic cat.3 pro telefony s lištou</t>
  </si>
  <si>
    <t>106.2</t>
  </si>
  <si>
    <t>Zásuvka dvojitá cat.5e s rámečkem pro hygien. prostory</t>
  </si>
  <si>
    <t>Poznámka k položce:
REFLEX SI s popisným polem; TZ 3-S1/ 3.np-S2, blok-S3</t>
  </si>
  <si>
    <t>107.1</t>
  </si>
  <si>
    <t>Zásuvka osazená cat 5e 1xRJ45, (výtahy)</t>
  </si>
  <si>
    <t>108.1</t>
  </si>
  <si>
    <t>Patch cord cat.5e UTP 1m</t>
  </si>
  <si>
    <t>110.1</t>
  </si>
  <si>
    <t>Patch cord cat.5e UTP 3m</t>
  </si>
  <si>
    <t>Patch cord telefonní 1m</t>
  </si>
  <si>
    <t>112.1</t>
  </si>
  <si>
    <t>Patch cord telefonní 3m</t>
  </si>
  <si>
    <t>Popisné štítky</t>
  </si>
  <si>
    <t>115.1</t>
  </si>
  <si>
    <t>Montážní sada komplet</t>
  </si>
  <si>
    <t>Pol32</t>
  </si>
  <si>
    <t>Uzemění rozvaděče</t>
  </si>
  <si>
    <t>Spojovací materiál</t>
  </si>
  <si>
    <t>Poznámka k položce:
!Domácí telefon</t>
  </si>
  <si>
    <t>Analogový komunikátor - 4 tlačítka</t>
  </si>
  <si>
    <t>Zdroj 12V/15W0A v plech. krytu</t>
  </si>
  <si>
    <t>Pol33</t>
  </si>
  <si>
    <t>Podružný pomocný materiál (konektory, svorkovnice...)</t>
  </si>
  <si>
    <t>203.1</t>
  </si>
  <si>
    <t>Montáž datového rozvaděče 19" s vybavením</t>
  </si>
  <si>
    <t>pj</t>
  </si>
  <si>
    <t>204.2</t>
  </si>
  <si>
    <t>Montáž napájecí jednotky, připojení na silnoproudý rozvod</t>
  </si>
  <si>
    <t>205.1</t>
  </si>
  <si>
    <t>Montáž path panelu kat 5E, UTP</t>
  </si>
  <si>
    <t>206.2</t>
  </si>
  <si>
    <t>Ukončení kabelů na patch panelu kat.5E, UTP</t>
  </si>
  <si>
    <t>207.1</t>
  </si>
  <si>
    <t>Proměření telefonního kabelu po zakončení</t>
  </si>
  <si>
    <t>208</t>
  </si>
  <si>
    <t>Montáž path panelu cat.3 telefonního</t>
  </si>
  <si>
    <t>209.1</t>
  </si>
  <si>
    <t>Ukončení kabelů na patch panelu cat.3</t>
  </si>
  <si>
    <t>210.1</t>
  </si>
  <si>
    <t>Montáž zásuvek kat.5E</t>
  </si>
  <si>
    <t>211.1</t>
  </si>
  <si>
    <t>Ukončení kabelů na zásuvkách</t>
  </si>
  <si>
    <t>212.1</t>
  </si>
  <si>
    <t>Montáž patch kabelů</t>
  </si>
  <si>
    <t>212.2</t>
  </si>
  <si>
    <t>Propojení telefonních linek</t>
  </si>
  <si>
    <t>214</t>
  </si>
  <si>
    <t>213</t>
  </si>
  <si>
    <t>Montáž odkládací poličky do rozvaděče</t>
  </si>
  <si>
    <t>216</t>
  </si>
  <si>
    <t>Měření SK vč. tisku protokolu</t>
  </si>
  <si>
    <t>218</t>
  </si>
  <si>
    <t>231</t>
  </si>
  <si>
    <t>Montáž komunikátoru</t>
  </si>
  <si>
    <t>220</t>
  </si>
  <si>
    <t>232</t>
  </si>
  <si>
    <t>Připojení komunikátoru koordinace s ovládáním dveří</t>
  </si>
  <si>
    <t>222</t>
  </si>
  <si>
    <t>301.2</t>
  </si>
  <si>
    <t>Kabel cat.5e UTP LSOH</t>
  </si>
  <si>
    <t>224</t>
  </si>
  <si>
    <t>305.1</t>
  </si>
  <si>
    <t>Kabel napájení k DT Cu 2x1 např. JYTY</t>
  </si>
  <si>
    <t>226</t>
  </si>
  <si>
    <t>D8</t>
  </si>
  <si>
    <t>Montáž kabelových rozvodů T21MK</t>
  </si>
  <si>
    <t>401.1</t>
  </si>
  <si>
    <t>Instalace kabelu cat.5e</t>
  </si>
  <si>
    <t>228</t>
  </si>
  <si>
    <t>404.2</t>
  </si>
  <si>
    <t>Instalace kabelu napájecího k DT</t>
  </si>
  <si>
    <t>230</t>
  </si>
  <si>
    <t>501.2</t>
  </si>
  <si>
    <t>Úložný systém do podhledu(např.žlaby kompet s víkem nebo uchycení.v držácícch..)</t>
  </si>
  <si>
    <t>502.1</t>
  </si>
  <si>
    <t>Úložný systém do stěn - trubky 36mm</t>
  </si>
  <si>
    <t>234</t>
  </si>
  <si>
    <t>503.1</t>
  </si>
  <si>
    <t>Úložný systém do stěn -trubky 23mm</t>
  </si>
  <si>
    <t>236</t>
  </si>
  <si>
    <t>504.1</t>
  </si>
  <si>
    <t>238</t>
  </si>
  <si>
    <t>505.1</t>
  </si>
  <si>
    <t>Krabice univerzální pod zásuvku 68mm</t>
  </si>
  <si>
    <t>240</t>
  </si>
  <si>
    <t>506.1</t>
  </si>
  <si>
    <t>Krabice univerzální protahovací 125mm</t>
  </si>
  <si>
    <t>242</t>
  </si>
  <si>
    <t>507.1</t>
  </si>
  <si>
    <t>Protipožární tmel typ dle prostupu</t>
  </si>
  <si>
    <t>244</t>
  </si>
  <si>
    <t>508</t>
  </si>
  <si>
    <t>Drobný pomocný materiál (hmoždinky, sádra...)</t>
  </si>
  <si>
    <t>246</t>
  </si>
  <si>
    <t>601.1</t>
  </si>
  <si>
    <t>248</t>
  </si>
  <si>
    <t>602</t>
  </si>
  <si>
    <t>Montáž úložného systému</t>
  </si>
  <si>
    <t>250</t>
  </si>
  <si>
    <t>603</t>
  </si>
  <si>
    <t>Uložení trubek rozvodů (řezání,sádrování, ..)</t>
  </si>
  <si>
    <t>252</t>
  </si>
  <si>
    <t>604</t>
  </si>
  <si>
    <t>254</t>
  </si>
  <si>
    <t>605</t>
  </si>
  <si>
    <t>256</t>
  </si>
  <si>
    <t>606</t>
  </si>
  <si>
    <t>Montáž krabice 125mm</t>
  </si>
  <si>
    <t>258</t>
  </si>
  <si>
    <t>607</t>
  </si>
  <si>
    <t>260</t>
  </si>
  <si>
    <t>609</t>
  </si>
  <si>
    <t>sad</t>
  </si>
  <si>
    <t>262</t>
  </si>
  <si>
    <t>701.1</t>
  </si>
  <si>
    <t>kpl</t>
  </si>
  <si>
    <t>264</t>
  </si>
  <si>
    <t>702.1</t>
  </si>
  <si>
    <t>Koordinace činností při realizaci</t>
  </si>
  <si>
    <t>266</t>
  </si>
  <si>
    <t>703.1</t>
  </si>
  <si>
    <t>Likvidace odpadu</t>
  </si>
  <si>
    <t>268</t>
  </si>
  <si>
    <t>705.1</t>
  </si>
  <si>
    <t>sk</t>
  </si>
  <si>
    <t>270</t>
  </si>
  <si>
    <t>742998812</t>
  </si>
  <si>
    <t>545252936</t>
  </si>
  <si>
    <t>742-4</t>
  </si>
  <si>
    <t>EKV - Elektrická kontrola vstupu</t>
  </si>
  <si>
    <t>101.2</t>
  </si>
  <si>
    <t>Řídící deska AWR</t>
  </si>
  <si>
    <t>272</t>
  </si>
  <si>
    <t>Poznámka k položce:
TZ 4/ 3.np-S2, blok-S3</t>
  </si>
  <si>
    <t>102.3</t>
  </si>
  <si>
    <t>Zdroj 540-15/12V</t>
  </si>
  <si>
    <t>274</t>
  </si>
  <si>
    <t>103.2</t>
  </si>
  <si>
    <t>Montážní krabice pro ŘJ 290x220x150mm</t>
  </si>
  <si>
    <t>276</t>
  </si>
  <si>
    <t>102.4</t>
  </si>
  <si>
    <t>Čtečka karet AGU U4/S</t>
  </si>
  <si>
    <t>278</t>
  </si>
  <si>
    <t>103.3</t>
  </si>
  <si>
    <t>Štítek čtečky nerez</t>
  </si>
  <si>
    <t>280</t>
  </si>
  <si>
    <t>107.2</t>
  </si>
  <si>
    <t>282</t>
  </si>
  <si>
    <t>104.3</t>
  </si>
  <si>
    <t>Elektromechanický zámek ABLOY úzký, samozamykací, rozteč 92mm</t>
  </si>
  <si>
    <t>284</t>
  </si>
  <si>
    <t>D9</t>
  </si>
  <si>
    <t>Montáž elektronického systému T21MS</t>
  </si>
  <si>
    <t>201.2</t>
  </si>
  <si>
    <t>Montáž řídícího modulu se zapojením</t>
  </si>
  <si>
    <t>286</t>
  </si>
  <si>
    <t>202.2</t>
  </si>
  <si>
    <t>Montáž a zapojení zdroje napájení</t>
  </si>
  <si>
    <t>288</t>
  </si>
  <si>
    <t>203.2</t>
  </si>
  <si>
    <t>Montáž krabice a zapojení ovládacího relé</t>
  </si>
  <si>
    <t>290</t>
  </si>
  <si>
    <t>204.3</t>
  </si>
  <si>
    <t>Montáž čtečky se zapojením</t>
  </si>
  <si>
    <t>292</t>
  </si>
  <si>
    <t>205.2</t>
  </si>
  <si>
    <t>Programové nastavení, imlementace do systému</t>
  </si>
  <si>
    <t>294</t>
  </si>
  <si>
    <t>206.3</t>
  </si>
  <si>
    <t>Připojení zámku dodaného s dveřmi</t>
  </si>
  <si>
    <t>296</t>
  </si>
  <si>
    <t>D10</t>
  </si>
  <si>
    <t>Dodávka instalačního materiálu T21DI</t>
  </si>
  <si>
    <t>301.3</t>
  </si>
  <si>
    <t>Trubka ohebná 23mm</t>
  </si>
  <si>
    <t>298</t>
  </si>
  <si>
    <t>302.2</t>
  </si>
  <si>
    <t>Krabice pod čtečku (68mm)</t>
  </si>
  <si>
    <t>300</t>
  </si>
  <si>
    <t>303.2</t>
  </si>
  <si>
    <t>Krabice průchozí 68mm,</t>
  </si>
  <si>
    <t>304.1</t>
  </si>
  <si>
    <t>Krabice s funkčností při požáru k ovládání dveří ,</t>
  </si>
  <si>
    <t>305.2</t>
  </si>
  <si>
    <t>Ovládací relé</t>
  </si>
  <si>
    <t>306.1</t>
  </si>
  <si>
    <t>Vodič černý protahovací</t>
  </si>
  <si>
    <t>308</t>
  </si>
  <si>
    <t>310</t>
  </si>
  <si>
    <t>D11</t>
  </si>
  <si>
    <t>Montáž instalačního materiálu T21MI</t>
  </si>
  <si>
    <t>312</t>
  </si>
  <si>
    <t>402.1</t>
  </si>
  <si>
    <t>Montáž trubky ohebné do 23mm pod omítku včetně drážky</t>
  </si>
  <si>
    <t>314</t>
  </si>
  <si>
    <t>316</t>
  </si>
  <si>
    <t>318</t>
  </si>
  <si>
    <t>405.1</t>
  </si>
  <si>
    <t>Instalace krabice pod čtečku</t>
  </si>
  <si>
    <t>320</t>
  </si>
  <si>
    <t>406</t>
  </si>
  <si>
    <t>Instalace krabice ovlládání dveří</t>
  </si>
  <si>
    <t>322</t>
  </si>
  <si>
    <t>407</t>
  </si>
  <si>
    <t>Instalace krabice průchozí</t>
  </si>
  <si>
    <t>324</t>
  </si>
  <si>
    <t>D12</t>
  </si>
  <si>
    <t>Dodávka kabelových rozvodů T21DK</t>
  </si>
  <si>
    <t>501.3</t>
  </si>
  <si>
    <t>Kabel např. JY(st)Y 3x2x1,5 pro čtečky a zámky</t>
  </si>
  <si>
    <t>326</t>
  </si>
  <si>
    <t>502.2</t>
  </si>
  <si>
    <t>Datový kabel s krouceným párem cat.5e STP</t>
  </si>
  <si>
    <t>328</t>
  </si>
  <si>
    <t>601.2</t>
  </si>
  <si>
    <t>Montáž kabelu pro napájení</t>
  </si>
  <si>
    <t>330</t>
  </si>
  <si>
    <t>602.1</t>
  </si>
  <si>
    <t>Instalace kabelu kominkační linky pro docházku</t>
  </si>
  <si>
    <t>332</t>
  </si>
  <si>
    <t>701.2</t>
  </si>
  <si>
    <t>334</t>
  </si>
  <si>
    <t>702.2</t>
  </si>
  <si>
    <t>336</t>
  </si>
  <si>
    <t>703.2</t>
  </si>
  <si>
    <t>338</t>
  </si>
  <si>
    <t>704.1</t>
  </si>
  <si>
    <t>Stavební práce</t>
  </si>
  <si>
    <t>340</t>
  </si>
  <si>
    <t>705.2</t>
  </si>
  <si>
    <t>342</t>
  </si>
  <si>
    <t>706</t>
  </si>
  <si>
    <t>Doprava</t>
  </si>
  <si>
    <t>344</t>
  </si>
  <si>
    <t>742998813</t>
  </si>
  <si>
    <t>1932276804</t>
  </si>
  <si>
    <t>742-5</t>
  </si>
  <si>
    <t>STA - Společná televizní anténa</t>
  </si>
  <si>
    <t>101.3</t>
  </si>
  <si>
    <t>Anténní stožár s úchytem</t>
  </si>
  <si>
    <t>346</t>
  </si>
  <si>
    <t>102.5</t>
  </si>
  <si>
    <t>Anténní systém pro příjem digitálního signálu</t>
  </si>
  <si>
    <t>348</t>
  </si>
  <si>
    <t>103.4</t>
  </si>
  <si>
    <t>Anténa pro příjem FM</t>
  </si>
  <si>
    <t>350</t>
  </si>
  <si>
    <t>104.4</t>
  </si>
  <si>
    <t>Anténa pro příjem TV</t>
  </si>
  <si>
    <t>352</t>
  </si>
  <si>
    <t>105.3</t>
  </si>
  <si>
    <t>Střesní držák s jimačem blesků, pospojení na jímací soustavu</t>
  </si>
  <si>
    <t>354</t>
  </si>
  <si>
    <t>106.3</t>
  </si>
  <si>
    <t>Box zesilovače</t>
  </si>
  <si>
    <t>356</t>
  </si>
  <si>
    <t>107.3</t>
  </si>
  <si>
    <t>Zesilovač- slučovač pro 80 zásuvek vč. zdroje</t>
  </si>
  <si>
    <t>358</t>
  </si>
  <si>
    <t>108.2</t>
  </si>
  <si>
    <t>Zásuvka TV-R s krytem pro zdravotnictví</t>
  </si>
  <si>
    <t>360</t>
  </si>
  <si>
    <t>Poznámka k položce:
REFLEX SI s popisným polem; TZ 4/ 3.np-S2, blok-S3</t>
  </si>
  <si>
    <t>Pol34</t>
  </si>
  <si>
    <t>Ochrana přepětí</t>
  </si>
  <si>
    <t>362</t>
  </si>
  <si>
    <t>109.1</t>
  </si>
  <si>
    <t>Pomocný materiál</t>
  </si>
  <si>
    <t>364</t>
  </si>
  <si>
    <t>201.3</t>
  </si>
  <si>
    <t>Montáž anténního systému</t>
  </si>
  <si>
    <t>366</t>
  </si>
  <si>
    <t>202.3</t>
  </si>
  <si>
    <t>Instalace zesilovacích prvků, měření signálů</t>
  </si>
  <si>
    <t>368</t>
  </si>
  <si>
    <t>203.3</t>
  </si>
  <si>
    <t>Instalace zásuvky účastnické</t>
  </si>
  <si>
    <t>370</t>
  </si>
  <si>
    <t>204.4</t>
  </si>
  <si>
    <t>Zakončení a měření signálu všech stanic v zásuvkách</t>
  </si>
  <si>
    <t>372</t>
  </si>
  <si>
    <t>301.4</t>
  </si>
  <si>
    <t>Elektroinstalační trubka ohebná průměr 20mm</t>
  </si>
  <si>
    <t>374</t>
  </si>
  <si>
    <t>302.3</t>
  </si>
  <si>
    <t>Odbočná krabice pod zázuvku prům 68mmm</t>
  </si>
  <si>
    <t>376</t>
  </si>
  <si>
    <t>303.3</t>
  </si>
  <si>
    <t>Pomocný podružný materiál (sádra, svorky, hmoždinky...)</t>
  </si>
  <si>
    <t>378</t>
  </si>
  <si>
    <t>380</t>
  </si>
  <si>
    <t>402.2</t>
  </si>
  <si>
    <t>Montáž trubky ohebné pod omítku</t>
  </si>
  <si>
    <t>382</t>
  </si>
  <si>
    <t>403.2</t>
  </si>
  <si>
    <t>Instalace odbočná krabice</t>
  </si>
  <si>
    <t>384</t>
  </si>
  <si>
    <t>404.3</t>
  </si>
  <si>
    <t>Průchod zdivem do 30mm</t>
  </si>
  <si>
    <t>386</t>
  </si>
  <si>
    <t>388</t>
  </si>
  <si>
    <t>501.4</t>
  </si>
  <si>
    <t>Kabel koaxiální vnitřní</t>
  </si>
  <si>
    <t>390</t>
  </si>
  <si>
    <t>502.3</t>
  </si>
  <si>
    <t>Kabel koaxiální venkovní</t>
  </si>
  <si>
    <t>392</t>
  </si>
  <si>
    <t>601.3</t>
  </si>
  <si>
    <t>Instalace kabelu koaxiálního do žlabu či trubky</t>
  </si>
  <si>
    <t>394</t>
  </si>
  <si>
    <t>701.3</t>
  </si>
  <si>
    <t>Revize systému STA</t>
  </si>
  <si>
    <t>396</t>
  </si>
  <si>
    <t>702.3</t>
  </si>
  <si>
    <t>Projekt skutečného provedení, návody</t>
  </si>
  <si>
    <t>398</t>
  </si>
  <si>
    <t>703.3</t>
  </si>
  <si>
    <t>cel.</t>
  </si>
  <si>
    <t>400</t>
  </si>
  <si>
    <t>742998814</t>
  </si>
  <si>
    <t>1313023589</t>
  </si>
  <si>
    <t>742-6</t>
  </si>
  <si>
    <t>CCTV -  Kamerový systém</t>
  </si>
  <si>
    <t>101.4</t>
  </si>
  <si>
    <t>IP dome vnitřní kamera,den/noc, 3MPx, Objektiv 2,8mm-12mm, IP66, DWDR,,</t>
  </si>
  <si>
    <t>Poznámka k položce:
IR přísvit,PoE; TZ 3/ 3.np-S2, blok-S3</t>
  </si>
  <si>
    <t>102.6</t>
  </si>
  <si>
    <t>Kamera venkovní přehled - 3MPx IP kamera, EXIR přísvit až 30m, Objektiv 4mm@F2.5</t>
  </si>
  <si>
    <t>Poznámka k položce:
H.264/MJPEG, DWDR, 3D DNR, IP66, PoE, BLC; TZ 3/ 2.np-S2, blok-S3</t>
  </si>
  <si>
    <t>103.5</t>
  </si>
  <si>
    <t>NVR až 32 IP kamer, až 200Mbps, až 5MP,VGA nebo HDMI výstup</t>
  </si>
  <si>
    <t>Poznámka k položce:
HDD s kapacitou až 8x 4TB, ONVIF; TZ 3/ 2.np-S2, blok-S3</t>
  </si>
  <si>
    <t>???</t>
  </si>
  <si>
    <t>HDD pro provoz CCTV 24/7, 6TB</t>
  </si>
  <si>
    <t>408</t>
  </si>
  <si>
    <t>Poznámka k položce:
TZ 3/ 2.np-S2, blok-S3</t>
  </si>
  <si>
    <t>104.5</t>
  </si>
  <si>
    <t>Patch panel 24 pozic cat 5e</t>
  </si>
  <si>
    <t>410</t>
  </si>
  <si>
    <t>215</t>
  </si>
  <si>
    <t>105.4</t>
  </si>
  <si>
    <t>412</t>
  </si>
  <si>
    <t>106.4</t>
  </si>
  <si>
    <t>Napájení kamer PoE</t>
  </si>
  <si>
    <t>414</t>
  </si>
  <si>
    <t>217</t>
  </si>
  <si>
    <t>Pol35</t>
  </si>
  <si>
    <t>LCD monitor + SW Win + extender pro přenos videa LAN</t>
  </si>
  <si>
    <t>416</t>
  </si>
  <si>
    <t>Poznámka k položce:
TZ 3/ 3.np-S2, blok-S3</t>
  </si>
  <si>
    <t>107.4</t>
  </si>
  <si>
    <t>Podružný materiál (konektory, svorky..)</t>
  </si>
  <si>
    <t>418</t>
  </si>
  <si>
    <t>219</t>
  </si>
  <si>
    <t>201.4</t>
  </si>
  <si>
    <t>Montáž kamery na stěnu či strop</t>
  </si>
  <si>
    <t>420</t>
  </si>
  <si>
    <t>202.4</t>
  </si>
  <si>
    <t>Montáž venkovní kamery na stěnu</t>
  </si>
  <si>
    <t>422</t>
  </si>
  <si>
    <t>221</t>
  </si>
  <si>
    <t>204.5</t>
  </si>
  <si>
    <t>Připojení na silnoproudé rozvody</t>
  </si>
  <si>
    <t>424</t>
  </si>
  <si>
    <t>206.4</t>
  </si>
  <si>
    <t>Nastavení místní sítě a adresování systémových kamer</t>
  </si>
  <si>
    <t>426</t>
  </si>
  <si>
    <t>223</t>
  </si>
  <si>
    <t>209.2</t>
  </si>
  <si>
    <t>Programové nastavení dle požadavků uživatele</t>
  </si>
  <si>
    <t>428</t>
  </si>
  <si>
    <t>106.5</t>
  </si>
  <si>
    <t>Montáž NVR 32kamer</t>
  </si>
  <si>
    <t>430</t>
  </si>
  <si>
    <t>225</t>
  </si>
  <si>
    <t>111.1</t>
  </si>
  <si>
    <t>Montáž - patch panel 24 pozic cat 5e</t>
  </si>
  <si>
    <t>432</t>
  </si>
  <si>
    <t>111.2</t>
  </si>
  <si>
    <t xml:space="preserve">Montáž, SW přihlášení HDD 2x 6 TB </t>
  </si>
  <si>
    <t>1690261817</t>
  </si>
  <si>
    <t>227</t>
  </si>
  <si>
    <t>112.2</t>
  </si>
  <si>
    <t>Montáž dohledové pracoviště</t>
  </si>
  <si>
    <t>434</t>
  </si>
  <si>
    <t>Pol36</t>
  </si>
  <si>
    <t>436</t>
  </si>
  <si>
    <t>229</t>
  </si>
  <si>
    <t>301.5</t>
  </si>
  <si>
    <t>Kabel cat.5e UTP vnitřní</t>
  </si>
  <si>
    <t>438</t>
  </si>
  <si>
    <t>440</t>
  </si>
  <si>
    <t>501.5</t>
  </si>
  <si>
    <t>Úložný systém (např.úchyty,žlaby..) (společný s SK)</t>
  </si>
  <si>
    <t>442</t>
  </si>
  <si>
    <t>502.4</t>
  </si>
  <si>
    <t>Úložný systém do stěn - trubky (např. FXP 25)</t>
  </si>
  <si>
    <t>444</t>
  </si>
  <si>
    <t>233</t>
  </si>
  <si>
    <t>446</t>
  </si>
  <si>
    <t>505.2</t>
  </si>
  <si>
    <t>Krabice univerzální 68mm</t>
  </si>
  <si>
    <t>448</t>
  </si>
  <si>
    <t>235</t>
  </si>
  <si>
    <t>508.1</t>
  </si>
  <si>
    <t>450</t>
  </si>
  <si>
    <t>452</t>
  </si>
  <si>
    <t>237</t>
  </si>
  <si>
    <t>602.2</t>
  </si>
  <si>
    <t>Montáž úložného systému (v systému SK)</t>
  </si>
  <si>
    <t>454</t>
  </si>
  <si>
    <t>456</t>
  </si>
  <si>
    <t>239</t>
  </si>
  <si>
    <t>458</t>
  </si>
  <si>
    <t>605.1</t>
  </si>
  <si>
    <t>460</t>
  </si>
  <si>
    <t>241</t>
  </si>
  <si>
    <t>462</t>
  </si>
  <si>
    <t>464</t>
  </si>
  <si>
    <t>243</t>
  </si>
  <si>
    <t>466</t>
  </si>
  <si>
    <t>468</t>
  </si>
  <si>
    <t>245</t>
  </si>
  <si>
    <t>703.4</t>
  </si>
  <si>
    <t>470</t>
  </si>
  <si>
    <t>742998815</t>
  </si>
  <si>
    <t>-1683197606</t>
  </si>
  <si>
    <t>742-7</t>
  </si>
  <si>
    <t>P+S - Dorozumívací zařízení S+P</t>
  </si>
  <si>
    <t>247</t>
  </si>
  <si>
    <t>101.5</t>
  </si>
  <si>
    <t>Hlavní terminál</t>
  </si>
  <si>
    <t>472</t>
  </si>
  <si>
    <t>Poznámka k položce:
TZ 4/ 3.np-S4, blok-S5</t>
  </si>
  <si>
    <t>102.7</t>
  </si>
  <si>
    <t>Datový rozvaděč 19"/12U</t>
  </si>
  <si>
    <t>474</t>
  </si>
  <si>
    <t>Poznámka k položce:
Stávající rozvaděč bude demontován ; a nahrazen novým společným pro 1.NP-3.NP; TZ 4/ 3.np-S4, blok-S5</t>
  </si>
  <si>
    <t>249</t>
  </si>
  <si>
    <t>103.6</t>
  </si>
  <si>
    <t>Napájecí zdroj + lokální server</t>
  </si>
  <si>
    <t>476</t>
  </si>
  <si>
    <t>102a</t>
  </si>
  <si>
    <t>Rozvodný panel 8x230V 19"/1U</t>
  </si>
  <si>
    <t>478</t>
  </si>
  <si>
    <t>251</t>
  </si>
  <si>
    <t>104.6</t>
  </si>
  <si>
    <t>SW licence provozu účastníka</t>
  </si>
  <si>
    <t>480</t>
  </si>
  <si>
    <t>105.5</t>
  </si>
  <si>
    <t>SW databáze historie volání</t>
  </si>
  <si>
    <t>482</t>
  </si>
  <si>
    <t>253</t>
  </si>
  <si>
    <t>106.6</t>
  </si>
  <si>
    <t>SW aktivace sdruženého provozu</t>
  </si>
  <si>
    <t>484</t>
  </si>
  <si>
    <t>107.5</t>
  </si>
  <si>
    <t>Kabel k terminálu (2m)</t>
  </si>
  <si>
    <t>486</t>
  </si>
  <si>
    <t>255</t>
  </si>
  <si>
    <t>108.3</t>
  </si>
  <si>
    <t>Adaptér k terminálu</t>
  </si>
  <si>
    <t>488</t>
  </si>
  <si>
    <t>112.3</t>
  </si>
  <si>
    <t>Kabel telefonní přípojky</t>
  </si>
  <si>
    <t>490</t>
  </si>
  <si>
    <t>257</t>
  </si>
  <si>
    <t>110.2</t>
  </si>
  <si>
    <t>Univerzální police 19´´/1U</t>
  </si>
  <si>
    <t>492</t>
  </si>
  <si>
    <t>111a</t>
  </si>
  <si>
    <t>Analog/VoIP brána</t>
  </si>
  <si>
    <t>494</t>
  </si>
  <si>
    <t>259</t>
  </si>
  <si>
    <t>111b</t>
  </si>
  <si>
    <t>Telefonní interface</t>
  </si>
  <si>
    <t>496</t>
  </si>
  <si>
    <t>Pol37</t>
  </si>
  <si>
    <t>Zásuvka terminálu</t>
  </si>
  <si>
    <t>498</t>
  </si>
  <si>
    <t>261</t>
  </si>
  <si>
    <t>111c</t>
  </si>
  <si>
    <t>Přenosný analogový přístroj</t>
  </si>
  <si>
    <t>500</t>
  </si>
  <si>
    <t>113.1</t>
  </si>
  <si>
    <t>Telefonní zásunka IN - OUT</t>
  </si>
  <si>
    <t>263</t>
  </si>
  <si>
    <t>114.1</t>
  </si>
  <si>
    <t>Datový switch 24 portů19"</t>
  </si>
  <si>
    <t>115.2</t>
  </si>
  <si>
    <t>Napájecí injektor 16 portů/19"</t>
  </si>
  <si>
    <t>265</t>
  </si>
  <si>
    <t>115.3</t>
  </si>
  <si>
    <t>Napájecí injektor 24 portů/19"</t>
  </si>
  <si>
    <t>Pol38</t>
  </si>
  <si>
    <t>Terminál sestry (hlídání dveří)</t>
  </si>
  <si>
    <t>510</t>
  </si>
  <si>
    <t>267</t>
  </si>
  <si>
    <t>Pol39</t>
  </si>
  <si>
    <t>Magnetický kontakt (hlídání dveří)</t>
  </si>
  <si>
    <t>116.1</t>
  </si>
  <si>
    <t>Svítidlo signalizační LED</t>
  </si>
  <si>
    <t>514</t>
  </si>
  <si>
    <t>269</t>
  </si>
  <si>
    <t>Pokojový terminál s displejem</t>
  </si>
  <si>
    <t>516</t>
  </si>
  <si>
    <t>Pol40</t>
  </si>
  <si>
    <t>Tlačítko rušení volání</t>
  </si>
  <si>
    <t>518</t>
  </si>
  <si>
    <t>271</t>
  </si>
  <si>
    <t>118.1</t>
  </si>
  <si>
    <t>Pokojový terminál hovorový</t>
  </si>
  <si>
    <t>520</t>
  </si>
  <si>
    <t>Pol41</t>
  </si>
  <si>
    <t>Zásuvka pacienta s držákem a reproduktorem</t>
  </si>
  <si>
    <t>522</t>
  </si>
  <si>
    <t>273</t>
  </si>
  <si>
    <t>119.1</t>
  </si>
  <si>
    <t>Terminál pac. s tlačítke volání ošetřovatelky</t>
  </si>
  <si>
    <t>524</t>
  </si>
  <si>
    <t>Tlačítko nouzového volání</t>
  </si>
  <si>
    <t>526</t>
  </si>
  <si>
    <t>275</t>
  </si>
  <si>
    <t>Táhlo nouzového volání</t>
  </si>
  <si>
    <t>528</t>
  </si>
  <si>
    <t>Pol42</t>
  </si>
  <si>
    <t>Táhlo a tlačítko nouzového volání</t>
  </si>
  <si>
    <t>530</t>
  </si>
  <si>
    <t>277</t>
  </si>
  <si>
    <t>Pol43</t>
  </si>
  <si>
    <t>Služební terminál vchod</t>
  </si>
  <si>
    <t>532</t>
  </si>
  <si>
    <t>Konektor vč.ochrany a proměření RJ45</t>
  </si>
  <si>
    <t>534</t>
  </si>
  <si>
    <t>279</t>
  </si>
  <si>
    <t>Patch kabel 0,3m</t>
  </si>
  <si>
    <t>536</t>
  </si>
  <si>
    <t>Pol44</t>
  </si>
  <si>
    <t>Opakovač</t>
  </si>
  <si>
    <t>538</t>
  </si>
  <si>
    <t>281</t>
  </si>
  <si>
    <t>Pol45</t>
  </si>
  <si>
    <t>Audio zásuvka</t>
  </si>
  <si>
    <t>540</t>
  </si>
  <si>
    <t>201.5</t>
  </si>
  <si>
    <t>542</t>
  </si>
  <si>
    <t>283</t>
  </si>
  <si>
    <t>202.5</t>
  </si>
  <si>
    <t>Datový rozvaděč 19"/22U</t>
  </si>
  <si>
    <t>544</t>
  </si>
  <si>
    <t>203a</t>
  </si>
  <si>
    <t>Rozvodný panel</t>
  </si>
  <si>
    <t>546</t>
  </si>
  <si>
    <t>285</t>
  </si>
  <si>
    <t>203.4</t>
  </si>
  <si>
    <t>Napájecí zdroj + server</t>
  </si>
  <si>
    <t>548</t>
  </si>
  <si>
    <t>204.6</t>
  </si>
  <si>
    <t>550</t>
  </si>
  <si>
    <t>287</t>
  </si>
  <si>
    <t>205.3</t>
  </si>
  <si>
    <t>552</t>
  </si>
  <si>
    <t>206.5</t>
  </si>
  <si>
    <t>554</t>
  </si>
  <si>
    <t>289</t>
  </si>
  <si>
    <t>207.2</t>
  </si>
  <si>
    <t>556</t>
  </si>
  <si>
    <t>208.1</t>
  </si>
  <si>
    <t>558</t>
  </si>
  <si>
    <t>291</t>
  </si>
  <si>
    <t>212.3</t>
  </si>
  <si>
    <t>560</t>
  </si>
  <si>
    <t>209.3</t>
  </si>
  <si>
    <t>562</t>
  </si>
  <si>
    <t>293</t>
  </si>
  <si>
    <t>210.2</t>
  </si>
  <si>
    <t>564</t>
  </si>
  <si>
    <t>211a</t>
  </si>
  <si>
    <t>566</t>
  </si>
  <si>
    <t>295</t>
  </si>
  <si>
    <t>211b</t>
  </si>
  <si>
    <t>568</t>
  </si>
  <si>
    <t>211c</t>
  </si>
  <si>
    <t>570</t>
  </si>
  <si>
    <t>297</t>
  </si>
  <si>
    <t>213.1</t>
  </si>
  <si>
    <t>572</t>
  </si>
  <si>
    <t>214.1</t>
  </si>
  <si>
    <t>574</t>
  </si>
  <si>
    <t>299</t>
  </si>
  <si>
    <t>576</t>
  </si>
  <si>
    <t>Pol46</t>
  </si>
  <si>
    <t>578</t>
  </si>
  <si>
    <t>Pol47</t>
  </si>
  <si>
    <t>580</t>
  </si>
  <si>
    <t>582</t>
  </si>
  <si>
    <t>Pokojový terminál s hovorem</t>
  </si>
  <si>
    <t>584</t>
  </si>
  <si>
    <t>Pokojový terminál s s displejem</t>
  </si>
  <si>
    <t>586</t>
  </si>
  <si>
    <t>Pol48</t>
  </si>
  <si>
    <t>588</t>
  </si>
  <si>
    <t>590</t>
  </si>
  <si>
    <t>Terminál pac. s disp. ovl, sv. a serv. volání</t>
  </si>
  <si>
    <t>592</t>
  </si>
  <si>
    <t>Pol49</t>
  </si>
  <si>
    <t>594</t>
  </si>
  <si>
    <t>309</t>
  </si>
  <si>
    <t>Táhlo nebo tlačítko nouzového volání</t>
  </si>
  <si>
    <t>596</t>
  </si>
  <si>
    <t>Služební terminál Vchod</t>
  </si>
  <si>
    <t>598</t>
  </si>
  <si>
    <t>311</t>
  </si>
  <si>
    <t>600</t>
  </si>
  <si>
    <t>Pol50</t>
  </si>
  <si>
    <t>UNI rádio server</t>
  </si>
  <si>
    <t>313</t>
  </si>
  <si>
    <t>Pol51</t>
  </si>
  <si>
    <t>Pol52</t>
  </si>
  <si>
    <t>315</t>
  </si>
  <si>
    <t>608</t>
  </si>
  <si>
    <t>Kontrola vedení</t>
  </si>
  <si>
    <t>610</t>
  </si>
  <si>
    <t>317</t>
  </si>
  <si>
    <t>Instalace a konfigurace systému</t>
  </si>
  <si>
    <t>612</t>
  </si>
  <si>
    <t>Kontrolní provoz,zaškolení</t>
  </si>
  <si>
    <t>614</t>
  </si>
  <si>
    <t>319</t>
  </si>
  <si>
    <t>616</t>
  </si>
  <si>
    <t>301.6</t>
  </si>
  <si>
    <t>Instalační krabice pod omítku 68mm</t>
  </si>
  <si>
    <t>618</t>
  </si>
  <si>
    <t>321</t>
  </si>
  <si>
    <t>302.4</t>
  </si>
  <si>
    <t>Instalační krabice do omítky (dvojitá)</t>
  </si>
  <si>
    <t>620</t>
  </si>
  <si>
    <t>302.5</t>
  </si>
  <si>
    <t>Instalační krabice do omítky (trojitá)</t>
  </si>
  <si>
    <t>622</t>
  </si>
  <si>
    <t>323</t>
  </si>
  <si>
    <t>303.4</t>
  </si>
  <si>
    <t>Trubka pod omítku 16mm</t>
  </si>
  <si>
    <t>624</t>
  </si>
  <si>
    <t>304.2</t>
  </si>
  <si>
    <t>Trubka pod omítku 32mm</t>
  </si>
  <si>
    <t>626</t>
  </si>
  <si>
    <t>325</t>
  </si>
  <si>
    <t>305.3</t>
  </si>
  <si>
    <t>Vruty, hmoždinky,</t>
  </si>
  <si>
    <t>628</t>
  </si>
  <si>
    <t>306.2</t>
  </si>
  <si>
    <t>Drobný instalační materiál</t>
  </si>
  <si>
    <t>630</t>
  </si>
  <si>
    <t>327</t>
  </si>
  <si>
    <t>307.1</t>
  </si>
  <si>
    <t>Sádra štukaterská</t>
  </si>
  <si>
    <t>kg</t>
  </si>
  <si>
    <t>632</t>
  </si>
  <si>
    <t>634</t>
  </si>
  <si>
    <t>329</t>
  </si>
  <si>
    <t>636</t>
  </si>
  <si>
    <t>403.3</t>
  </si>
  <si>
    <t>638</t>
  </si>
  <si>
    <t>331</t>
  </si>
  <si>
    <t>402.3</t>
  </si>
  <si>
    <t>Instalační krabice do omítky 68mm dvojitá + trojitá</t>
  </si>
  <si>
    <t>640</t>
  </si>
  <si>
    <t>404.4</t>
  </si>
  <si>
    <t>642</t>
  </si>
  <si>
    <t>333</t>
  </si>
  <si>
    <t>405.2</t>
  </si>
  <si>
    <t>644</t>
  </si>
  <si>
    <t>406.1</t>
  </si>
  <si>
    <t>Rýhy do zdi</t>
  </si>
  <si>
    <t>646</t>
  </si>
  <si>
    <t>335</t>
  </si>
  <si>
    <t>407.1</t>
  </si>
  <si>
    <t>Prostupy zdivem</t>
  </si>
  <si>
    <t>648</t>
  </si>
  <si>
    <t>650</t>
  </si>
  <si>
    <t>337</t>
  </si>
  <si>
    <t>409</t>
  </si>
  <si>
    <t>Pomocné práce</t>
  </si>
  <si>
    <t>652</t>
  </si>
  <si>
    <t>501.6</t>
  </si>
  <si>
    <t>Datový kabel FTP cat.5e do trubek LSZH</t>
  </si>
  <si>
    <t>654</t>
  </si>
  <si>
    <t>339</t>
  </si>
  <si>
    <t>502.5</t>
  </si>
  <si>
    <t>Napájecí kabel 3x1,5</t>
  </si>
  <si>
    <t>656</t>
  </si>
  <si>
    <t>503.2</t>
  </si>
  <si>
    <t>Vodič protahovací</t>
  </si>
  <si>
    <t>658</t>
  </si>
  <si>
    <t>341</t>
  </si>
  <si>
    <t>601.4</t>
  </si>
  <si>
    <t>Datový kabel FTP cat 5e</t>
  </si>
  <si>
    <t>660</t>
  </si>
  <si>
    <t>602.3</t>
  </si>
  <si>
    <t>Napájecí kabel</t>
  </si>
  <si>
    <t>662</t>
  </si>
  <si>
    <t>343</t>
  </si>
  <si>
    <t>603.1</t>
  </si>
  <si>
    <t>Protahovací kabel AZ 2,5</t>
  </si>
  <si>
    <t>664</t>
  </si>
  <si>
    <t>666</t>
  </si>
  <si>
    <t>345</t>
  </si>
  <si>
    <t>668</t>
  </si>
  <si>
    <t>670</t>
  </si>
  <si>
    <t>347</t>
  </si>
  <si>
    <t>704.2</t>
  </si>
  <si>
    <t>672</t>
  </si>
  <si>
    <t>705.3</t>
  </si>
  <si>
    <t>Kontrolní dny na stavbě</t>
  </si>
  <si>
    <t>674</t>
  </si>
  <si>
    <t>349</t>
  </si>
  <si>
    <t>Pol53</t>
  </si>
  <si>
    <t>Ekologická likvidace odpadu</t>
  </si>
  <si>
    <t>676</t>
  </si>
  <si>
    <t>706.1</t>
  </si>
  <si>
    <t>678</t>
  </si>
  <si>
    <t>351</t>
  </si>
  <si>
    <t>680</t>
  </si>
  <si>
    <t>742998816</t>
  </si>
  <si>
    <t>-20458276</t>
  </si>
  <si>
    <t>03 - zdravotechnické instalace</t>
  </si>
  <si>
    <t xml:space="preserve">    721 - Zdravotechnika - vnitřní kanalizace</t>
  </si>
  <si>
    <t xml:space="preserve">    722 - Zdravotechnika - vnitřní vodovod</t>
  </si>
  <si>
    <t xml:space="preserve">    726 - Zdravotechnika - předstěnové instalace</t>
  </si>
  <si>
    <t>721</t>
  </si>
  <si>
    <t>Zdravotechnika - vnitřní kanalizace</t>
  </si>
  <si>
    <t>721175202</t>
  </si>
  <si>
    <t>Potrubí z plastových trub polypropylenové tlumící zvuk třívrstvé připojovací DN 40</t>
  </si>
  <si>
    <t>2098232010</t>
  </si>
  <si>
    <t xml:space="preserve">Poznámka k souboru cen:
1. Cenami -3315 až -3317 se oceňuje svislé potrubí od střešního vtoku po čisticí kus.
2. Ochrany odpadního a připojovacího potrubí z plastových trub se oceňují cenami souboru cen 722 18- . . Ochrana potrubí, části A 02.
</t>
  </si>
  <si>
    <t>721175203</t>
  </si>
  <si>
    <t>Potrubí z plastových trub polypropylenové tlumící zvuk třívrstvé připojovací DN 50</t>
  </si>
  <si>
    <t>-92116930</t>
  </si>
  <si>
    <t>10,8+22,4+10,8</t>
  </si>
  <si>
    <t>721175204</t>
  </si>
  <si>
    <t>Potrubí z plastových trub polypropylenové tlumící zvuk třívrstvé připojovací DN 75</t>
  </si>
  <si>
    <t>-862768799</t>
  </si>
  <si>
    <t>13,3+2,9</t>
  </si>
  <si>
    <t>721175205</t>
  </si>
  <si>
    <t>Potrubí z plastových trub polypropylenové tlumící zvuk třívrstvé připojovací DN 110</t>
  </si>
  <si>
    <t>-783595189</t>
  </si>
  <si>
    <t>14,5+10,8</t>
  </si>
  <si>
    <t>721175211</t>
  </si>
  <si>
    <t>Potrubí z plastových trub polypropylenové tlumící zvuk třívrstvé odpadní (svislé) DN 75</t>
  </si>
  <si>
    <t>-1254123478</t>
  </si>
  <si>
    <t>721175212</t>
  </si>
  <si>
    <t>Potrubí z plastových trub polypropylenové tlumící zvuk třívrstvé odpadní (svislé) DN 110</t>
  </si>
  <si>
    <t>-1813782127</t>
  </si>
  <si>
    <t>721175213</t>
  </si>
  <si>
    <t>Potrubí z plastových trub polypropylenové tlumící zvuk třívrstvé odpadní (svislé) DN 125</t>
  </si>
  <si>
    <t>-200569751</t>
  </si>
  <si>
    <t>721175223</t>
  </si>
  <si>
    <t>Potrubí z plastových trub polypropylenové tlumící zvuk třívrstvé svodné (ležaté) DN 125</t>
  </si>
  <si>
    <t>282618576</t>
  </si>
  <si>
    <t>28614691</t>
  </si>
  <si>
    <t>čistící kus kanalizační PP třívrstvý zvukově izolovaný DN 50</t>
  </si>
  <si>
    <t>1539989897</t>
  </si>
  <si>
    <t>28614693</t>
  </si>
  <si>
    <t>čistící kus kanalizační PP třívrstvý zvukově izolovaný DN 110</t>
  </si>
  <si>
    <t>143679112</t>
  </si>
  <si>
    <t>28614694</t>
  </si>
  <si>
    <t>čistící kus kanalizační PP třívrstvý zvukově izolovaný DN 125</t>
  </si>
  <si>
    <t>894538233</t>
  </si>
  <si>
    <t>721194104</t>
  </si>
  <si>
    <t>Vyměření přípojek na potrubí vyvedení a upevnění odpadních výpustek DN 40</t>
  </si>
  <si>
    <t>1795168441</t>
  </si>
  <si>
    <t xml:space="preserve">Poznámka k souboru cen:
1. Cenami lze oceňovat i vyvedení a upevnění odpadních výpustek ke strojům a zařízením.
2. Potrubí odpadních výpustek se oceňují cenami souboru cen 721 17- . . Potrubí z plastových trub, části A 01.
</t>
  </si>
  <si>
    <t>721194105</t>
  </si>
  <si>
    <t>Vyměření přípojek na potrubí vyvedení a upevnění odpadních výpustek DN 50</t>
  </si>
  <si>
    <t>-528393552</t>
  </si>
  <si>
    <t>721194107</t>
  </si>
  <si>
    <t>Vyměření přípojek na potrubí vyvedení a upevnění odpadních výpustek DN 70</t>
  </si>
  <si>
    <t>65738736</t>
  </si>
  <si>
    <t>721194109</t>
  </si>
  <si>
    <t>Vyměření přípojek na potrubí vyvedení a upevnění odpadních výpustek DN 100</t>
  </si>
  <si>
    <t>-526805095</t>
  </si>
  <si>
    <t>721211422</t>
  </si>
  <si>
    <t>Podlahové vpusti se svislým odtokem DN 50/75/110 mřížka nerez 138x138</t>
  </si>
  <si>
    <t>-1721043833</t>
  </si>
  <si>
    <t>721212125</t>
  </si>
  <si>
    <t>Odtokové sprchové žlaby se zápachovou uzávěrkou a krycím roštem délky 900 mm</t>
  </si>
  <si>
    <t>-854915358</t>
  </si>
  <si>
    <t>721290111</t>
  </si>
  <si>
    <t>Zkouška těsnosti kanalizace v objektech vodou do DN 125</t>
  </si>
  <si>
    <t>-751047066</t>
  </si>
  <si>
    <t xml:space="preserve">Poznámka k souboru cen:
1. V ceně -0123 není započteno dodání média; jeho dodávka se oceňuje ve specifikaci.
</t>
  </si>
  <si>
    <t>180,7+20,6</t>
  </si>
  <si>
    <t>721290113</t>
  </si>
  <si>
    <t>Zkouška těsnosti kanalizace v objektech vodou DN 250 nebo DN 300</t>
  </si>
  <si>
    <t>-146499620</t>
  </si>
  <si>
    <t>721301501</t>
  </si>
  <si>
    <t>Zaslepení svislého odpadu DN 50 mm, pozice - 5a, 8f, 11a, 12a, 12b, 12c</t>
  </si>
  <si>
    <t>-899572933</t>
  </si>
  <si>
    <t>721301502</t>
  </si>
  <si>
    <t>Zaslepení svislého odpadu DN 110 mm, pozice - 7a, 8a, 8c, 8e, 9b</t>
  </si>
  <si>
    <t>237890296</t>
  </si>
  <si>
    <t>721301503</t>
  </si>
  <si>
    <t>Zaslepení svislého odpadu DN 125/140 mm, pozice - 13b</t>
  </si>
  <si>
    <t>280437344</t>
  </si>
  <si>
    <t>721301504</t>
  </si>
  <si>
    <t>Napojení na potrubí kanalizace pod stropem 2.NP, vedené ze 3.NP - DN 75 mm - 1, 2, 3, 4, 6</t>
  </si>
  <si>
    <t>-734694456</t>
  </si>
  <si>
    <t>721301505</t>
  </si>
  <si>
    <t>Napojení na potrubí kanalizace pod stropem 2.NP, vedené ze 3.NP - DN 110 mm - 5, 7, 9, 11, 12</t>
  </si>
  <si>
    <t>353066036</t>
  </si>
  <si>
    <t>721301506</t>
  </si>
  <si>
    <t>Napojení na potrubí kanalizace pod stropem 2.NP, vedené ze 3.NP - DN 125/140 mm - 8, 13</t>
  </si>
  <si>
    <t>-622969175</t>
  </si>
  <si>
    <t>721301507</t>
  </si>
  <si>
    <t xml:space="preserve">Napojení na stávající potrubí kanalizace pod stropem 1.NP, DN 75 mm - 1, 2, 3, 4, 6 </t>
  </si>
  <si>
    <t>1311460845</t>
  </si>
  <si>
    <t>721301508</t>
  </si>
  <si>
    <t xml:space="preserve">Napojení na stávající potrubí kanalizace pod stropem 1.NP, DN 110 mm - 5, 7, 9, 11, 12 </t>
  </si>
  <si>
    <t>-1107697376</t>
  </si>
  <si>
    <t>721301509</t>
  </si>
  <si>
    <t xml:space="preserve">Napojení na stávající potrubí kanalizace pod stropem 1.NP, DN 125/140 mm - 8, 13 </t>
  </si>
  <si>
    <t>-227501766</t>
  </si>
  <si>
    <t>998721102</t>
  </si>
  <si>
    <t>Přesun hmot pro vnitřní kanalizace stanovený z hmotnosti přesunovaného materiálu vodorovná dopravní vzdálenost do 50 m v objektech výšky přes 6 do 12 m</t>
  </si>
  <si>
    <t>-696794836</t>
  </si>
  <si>
    <t>998721181</t>
  </si>
  <si>
    <t>Přesun hmot pro vnitřní kanalizace stanovený z hmotnosti přesunovaného materiálu Příplatek k ceně za přesun prováděný bez použití mechanizace pro jakoukoliv výšku objektu</t>
  </si>
  <si>
    <t>714908229</t>
  </si>
  <si>
    <t>722</t>
  </si>
  <si>
    <t>Zdravotechnika - vnitřní vodovod</t>
  </si>
  <si>
    <t>722130233</t>
  </si>
  <si>
    <t>Potrubí z ocelových trubek pozinkovaných závitových svařovaných běžných DN 25</t>
  </si>
  <si>
    <t>831752522</t>
  </si>
  <si>
    <t>6,2+2,2</t>
  </si>
  <si>
    <t>722130234</t>
  </si>
  <si>
    <t>Potrubí z ocelových trubek pozinkovaných závitových svařovaných běžných DN 32</t>
  </si>
  <si>
    <t>990358485</t>
  </si>
  <si>
    <t>722174002</t>
  </si>
  <si>
    <t>Potrubí z plastových trubek z polypropylenu (PPR) svařovaných polyfuzně PN 16 (SDR 7,4) D 20 x 2,8</t>
  </si>
  <si>
    <t>-2146750090</t>
  </si>
  <si>
    <t xml:space="preserve">Poznámka k souboru cen:
1. V cenách -4001 až -4088 jsou započteny náklady na montáž a dodávku potrubí a tvarovek.
</t>
  </si>
  <si>
    <t>26,1+151,3+150,7</t>
  </si>
  <si>
    <t>722174003</t>
  </si>
  <si>
    <t>Potrubí z plastových trubek z polypropylenu (PPR) svařovaných polyfuzně PN 16 (SDR 7,4) D 25 x 3,5</t>
  </si>
  <si>
    <t>-308758128</t>
  </si>
  <si>
    <t>32,3+35,2+36,4</t>
  </si>
  <si>
    <t>722174004</t>
  </si>
  <si>
    <t>Potrubí z plastových trubek z polypropylenu (PPR) svařovaných polyfuzně PN 16 (SDR 7,4) D 32 x 4,4</t>
  </si>
  <si>
    <t>-1554207168</t>
  </si>
  <si>
    <t>38,5+3,6+13,6</t>
  </si>
  <si>
    <t>722174005</t>
  </si>
  <si>
    <t>Potrubí z plastových trubek z polypropylenu (PPR) svařovaných polyfuzně PN 16 (SDR 7,4) D 40 x 5,5</t>
  </si>
  <si>
    <t>-1379338287</t>
  </si>
  <si>
    <t>722181232</t>
  </si>
  <si>
    <t>Ochrana potrubí termoizolačními trubicemi z pěnového polyetylenu PE přilepenými v příčných a podélných spojích, tloušťky izolace přes 9 do 13 mm, vnitřního průměru izolace DN přes 22 do 45 mm</t>
  </si>
  <si>
    <t>-52070785</t>
  </si>
  <si>
    <t xml:space="preserve">Poznámka k souboru cen:
1. V cenách -1211 až -1256 jsou započteny i náklady na dodání tepelně izolačních trubic.
</t>
  </si>
  <si>
    <t>722181233</t>
  </si>
  <si>
    <t>Ochrana potrubí termoizolačními trubicemi z pěnového polyetylenu PE přilepenými v příčných a podélných spojích, tloušťky izolace přes 9 do 13 mm, vnitřního průměru izolace DN přes 45 do 63 mm</t>
  </si>
  <si>
    <t>-1454046322</t>
  </si>
  <si>
    <t>13,2+22,4+10,8</t>
  </si>
  <si>
    <t>722181234</t>
  </si>
  <si>
    <t>Ochrana potrubí termoizolačními trubicemi z pěnového polyetylenu PE přilepenými v příčných a podélných spojích, tloušťky izolace přes 9 do 13 mm, vnitřního průměru izolace DN přes 63 do 89 mm</t>
  </si>
  <si>
    <t>-402376110</t>
  </si>
  <si>
    <t>20+13,3+2,9</t>
  </si>
  <si>
    <t>722181235</t>
  </si>
  <si>
    <t>Ochrana potrubí termoizolačními trubicemi z pěnového polyetylenu PE přilepenými v příčných a podélných spojích, tloušťky izolace přes 9 do 13 mm, vnitřního průměru izolace DN přes 89 mm</t>
  </si>
  <si>
    <t>1122385138</t>
  </si>
  <si>
    <t>31,1+10,2+14,5+10,4+10,8</t>
  </si>
  <si>
    <t>722181241</t>
  </si>
  <si>
    <t>Ochrana potrubí termoizolačními trubicemi z pěnového polyetylenu PE přilepenými v příčných a podélných spojích, tloušťky izolace přes 13 do 20 mm, vnitřního průměru izolace DN do 22 mm</t>
  </si>
  <si>
    <t>146795179</t>
  </si>
  <si>
    <t>722181242</t>
  </si>
  <si>
    <t>Ochrana potrubí termoizolačními trubicemi z pěnového polyetylenu PE přilepenými v příčných a podélných spojích, tloušťky izolace přes 13 do 20 mm, vnitřního průměru izolace DN přes 22 do 45 mm</t>
  </si>
  <si>
    <t>1082197109</t>
  </si>
  <si>
    <t>103,9+55,7+9,3+6,2+6,6+2,2</t>
  </si>
  <si>
    <t>722190401</t>
  </si>
  <si>
    <t>Zřízení přípojek na potrubí vyvedení a upevnění výpustek do DN 25</t>
  </si>
  <si>
    <t>1840892423</t>
  </si>
  <si>
    <t xml:space="preserve">Poznámka k souboru cen:
1. Cenami -0401 až -0403 se oceňuje vyvedení a upevnění výpustek zařizovacích předmětů a výtokových armatur.
2. Potrubí vodovodních přípojek k zařizovacím předmětům, výtokovým armaturám, případně strojům a zařízením se oceňuje příslušnými cenami potrubí jako rozvod.
</t>
  </si>
  <si>
    <t>73+5*2+5*2</t>
  </si>
  <si>
    <t>722220211</t>
  </si>
  <si>
    <t>Armatury s jedním závitem přechodové tvarovky PPR, PN 20 (SDR 6) s kovovým závitem vnitřním kolena 90° D 20 x G 1/2</t>
  </si>
  <si>
    <t>-860767350</t>
  </si>
  <si>
    <t xml:space="preserve">Poznámka k souboru cen:
1. Cenami -9101 až -9106 nelze oceňovat montáž nástěnek.
2. V cenách –0111 až -0122 je započteno i vyvedení a upevnění výpustek.
</t>
  </si>
  <si>
    <t>722220212</t>
  </si>
  <si>
    <t>Armatury s jedním závitem přechodové tvarovky PPR, PN 20 (SDR 6) s kovovým závitem vnitřním kolena 90° D 25 x G 3/4</t>
  </si>
  <si>
    <t>-1397919494</t>
  </si>
  <si>
    <t>722240101</t>
  </si>
  <si>
    <t>Armatury z plastických hmot ventily (PPR) přímé DN 20</t>
  </si>
  <si>
    <t>1808275855</t>
  </si>
  <si>
    <t>722240102</t>
  </si>
  <si>
    <t>Armatury z plastických hmot ventily (PPR) přímé DN 25</t>
  </si>
  <si>
    <t>-1673237251</t>
  </si>
  <si>
    <t>722240103</t>
  </si>
  <si>
    <t>Armatury z plastických hmot ventily (PPR) přímé DN 32</t>
  </si>
  <si>
    <t>1420047538</t>
  </si>
  <si>
    <t>722240122</t>
  </si>
  <si>
    <t>Armatury z plastických hmot kohouty (PPR) kulové DN 20</t>
  </si>
  <si>
    <t>656941701</t>
  </si>
  <si>
    <t>722240123</t>
  </si>
  <si>
    <t>Armatury z plastických hmot kohouty (PPR) kulové DN 25</t>
  </si>
  <si>
    <t>1112738188</t>
  </si>
  <si>
    <t>722250133</t>
  </si>
  <si>
    <t>Požární příslušenství a armatury hydrantový systém s tvarově stálou hadicí celoplechový D 25 x 30 m</t>
  </si>
  <si>
    <t>-573071167</t>
  </si>
  <si>
    <t>1+1</t>
  </si>
  <si>
    <t>722251015</t>
  </si>
  <si>
    <t>Napojení na stávající potrubí rozvodů vody</t>
  </si>
  <si>
    <t>354253150</t>
  </si>
  <si>
    <t>6+6+6+3+5+7+3+2+2</t>
  </si>
  <si>
    <t>722251016</t>
  </si>
  <si>
    <t>Zabezpečení vývodů po dobu tlakové zkoušky vodovodního potrubí, celé rekonstrukce, průběžně po částech</t>
  </si>
  <si>
    <t>-1278883983</t>
  </si>
  <si>
    <t>722290226</t>
  </si>
  <si>
    <t>Zkoušky, proplach a desinfekce vodovodního potrubí zkoušky těsnosti vodovodního potrubí závitového do DN 50</t>
  </si>
  <si>
    <t>-551150462</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</si>
  <si>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</si>
  <si>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497+15</t>
  </si>
  <si>
    <t>722290234</t>
  </si>
  <si>
    <t>Zkoušky, proplach a desinfekce vodovodního potrubí proplach a desinfekce vodovodního potrubí do DN 80</t>
  </si>
  <si>
    <t>976205482</t>
  </si>
  <si>
    <t>998722102</t>
  </si>
  <si>
    <t>Přesun hmot pro vnitřní vodovod stanovený z hmotnosti přesunovaného materiálu vodorovná dopravní vzdálenost do 50 m v objektech výšky přes 6 do 12 m</t>
  </si>
  <si>
    <t>-592277373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</si>
  <si>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</si>
  <si>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998722181</t>
  </si>
  <si>
    <t>Přesun hmot pro vnitřní vodovod stanovený z hmotnosti přesunovaného materiálu Příplatek k ceně za přesun prováděný bez použití mechanizace pro jakoukoliv výšku objektu</t>
  </si>
  <si>
    <t>95883850</t>
  </si>
  <si>
    <t>725112022</t>
  </si>
  <si>
    <t>Zařízení záchodů klozety keramické závěsné na nosné stěny s hlubokým splachováním odpad vodorovný</t>
  </si>
  <si>
    <t>-1428648920</t>
  </si>
  <si>
    <t xml:space="preserve">Poznámka k souboru cen:
1. V cenách -1351, -1361 není započten napájecí zdroj.
2. V cenách jsou započtená klozetová sedátka.
</t>
  </si>
  <si>
    <t>2+3</t>
  </si>
  <si>
    <t>55167394</t>
  </si>
  <si>
    <t>sedátko klozetové duroplastové bílé antibakteriální</t>
  </si>
  <si>
    <t>268752135</t>
  </si>
  <si>
    <t>725119125</t>
  </si>
  <si>
    <t>Zařízení záchodů montáž klozetových mís závěsných na nosné stěny</t>
  </si>
  <si>
    <t>-1108353897</t>
  </si>
  <si>
    <t>64236051</t>
  </si>
  <si>
    <t>klozet keramický bílý závěsný hluboké splachování pro handicapované</t>
  </si>
  <si>
    <t>-1803022703</t>
  </si>
  <si>
    <t>725211603</t>
  </si>
  <si>
    <t>Umyvadla keramická bez výtokových armatur se zápachovou uzávěrkou připevněná na stěnu šrouby bílá bez sloupu nebo krytu na sifon 600 mm</t>
  </si>
  <si>
    <t>796482040</t>
  </si>
  <si>
    <t xml:space="preserve">Poznámka k souboru cen:
1. V cenách -2101 a -2102 je započteno i dodání zápachové uzávěrky.
2. V cenách –4112-14, -4141-43, -4151-56, -4161-63, -4211, 21, 31, není započten napájecí zdroj
3. V cenách -1651, -1656 a -1661, -1666 není započteno dodání skříňky.
</t>
  </si>
  <si>
    <t>12+2+1+1+1</t>
  </si>
  <si>
    <t>64211034</t>
  </si>
  <si>
    <t>kryt sifonu keramický bílý umyvadla 600x450x190 mm</t>
  </si>
  <si>
    <t>-1842000867</t>
  </si>
  <si>
    <t>725211681</t>
  </si>
  <si>
    <t>Umyvadla keramická bez výtokových armatur zdravotní se zápachovou uzávěrkou připevněná na stěnu šrouby bílá 640 mm</t>
  </si>
  <si>
    <t>-1072962503</t>
  </si>
  <si>
    <t>725211701</t>
  </si>
  <si>
    <t>Umyvadla umývátka keramická se zápachovou uzávěrkou stěnová 400 mm</t>
  </si>
  <si>
    <t>1328932770</t>
  </si>
  <si>
    <t>64211009</t>
  </si>
  <si>
    <t>kryt sifonu keramický bílý 210x285x345 mm</t>
  </si>
  <si>
    <t>-2080626559</t>
  </si>
  <si>
    <t>725311121</t>
  </si>
  <si>
    <t>Dřezy bez výtokových armatur jednoduché se zápachovou uzávěrkou nerezové s odkapávací plochou 560x480 mm a miskou</t>
  </si>
  <si>
    <t>-403032920</t>
  </si>
  <si>
    <t xml:space="preserve">Poznámka k souboru cen:
1. V ceně -1131 není započtena úhelníková příchytka.
2. V cenách -1141, není započten napájecí zdroj.
</t>
  </si>
  <si>
    <t>725311131</t>
  </si>
  <si>
    <t>Dřezy bez výtokových armatur dvojité se zápachovou uzávěrkou nerezové nástavné 900x600 mm</t>
  </si>
  <si>
    <t>-599197619</t>
  </si>
  <si>
    <t>725339111</t>
  </si>
  <si>
    <t>Výlevky montáž výlevky</t>
  </si>
  <si>
    <t>-1357327621</t>
  </si>
  <si>
    <t>55231313</t>
  </si>
  <si>
    <t>-1001134928</t>
  </si>
  <si>
    <t>725813111</t>
  </si>
  <si>
    <t>Ventily rohové bez připojovací trubičky nebo flexi hadičky G 1/2</t>
  </si>
  <si>
    <t>1229299157</t>
  </si>
  <si>
    <t>3+5+12*2+2*2+2+2+2+3*2+4*2+2+2+2+2*2+2+1+2*2</t>
  </si>
  <si>
    <t>55190006</t>
  </si>
  <si>
    <t>hadice flexibilní sanitární 3/8"</t>
  </si>
  <si>
    <t>-1004656675</t>
  </si>
  <si>
    <t>73*0,5 'Přepočtené koeficientem množství</t>
  </si>
  <si>
    <t>725821312</t>
  </si>
  <si>
    <t>Baterie dřezové nástěnné pákové s otáčivým kulatým ústím a délkou ramínka 300 mm</t>
  </si>
  <si>
    <t>-1191698930</t>
  </si>
  <si>
    <t xml:space="preserve">Poznámka k souboru cen:
1. V ceně -1422 není započten napájecí zdroj.
</t>
  </si>
  <si>
    <t>725821326</t>
  </si>
  <si>
    <t>Baterie dřezové stojánkové pákové s otáčivým ústím a délkou ramínka 265 mm</t>
  </si>
  <si>
    <t>999065198</t>
  </si>
  <si>
    <t>1+1+1</t>
  </si>
  <si>
    <t>725822612</t>
  </si>
  <si>
    <t>Baterie umyvadlové stojánkové pákové s výpustí</t>
  </si>
  <si>
    <t>-1680601005</t>
  </si>
  <si>
    <t xml:space="preserve">Poznámka k souboru cen:
1. V cenách –2654, 56, -9101-9202 není započten napájecí zdroj.
</t>
  </si>
  <si>
    <t>11+2+1+1+1+3</t>
  </si>
  <si>
    <t>725822642</t>
  </si>
  <si>
    <t>-421238114</t>
  </si>
  <si>
    <t>725822650</t>
  </si>
  <si>
    <t>677447523</t>
  </si>
  <si>
    <t>725841354</t>
  </si>
  <si>
    <t>Baterie sprchové automatické s termostatickým ventilem a sprchovou růžicí</t>
  </si>
  <si>
    <t>1716429624</t>
  </si>
  <si>
    <t xml:space="preserve">Poznámka k souboru cen:
1. V cenách –1353-54 není započten napájecí zdroj.
</t>
  </si>
  <si>
    <t>725861102</t>
  </si>
  <si>
    <t>Zápachové uzávěrky zařizovacích předmětů pro umyvadla DN 40</t>
  </si>
  <si>
    <t>725236862</t>
  </si>
  <si>
    <t xml:space="preserve">Poznámka k souboru cen:
1. Pro volbu cen zápachových uzávěrek je rozhodující vnější průměr připojovací trubky.
2. V cenách je započteno i propojení zápachové uzávěrky s odpadní výpustkou.
3. Cenami zápachových uzávěrek nelze oceňovat zápachové uzávěrky, pokud jsou započteny v cenách zařizovacích předmětů.
4. Přechodové tvarovky pro připojení k armaturám se oceňují samostatně cenami souboru cen 722 22-..
</t>
  </si>
  <si>
    <t>17,000+4+3</t>
  </si>
  <si>
    <t>725862103</t>
  </si>
  <si>
    <t>Zápachové uzávěrky zařizovacích předmětů pro dřezy DN 40/50</t>
  </si>
  <si>
    <t>-491164752</t>
  </si>
  <si>
    <t>725862123</t>
  </si>
  <si>
    <t>Zápachové uzávěrky zařizovacích předmětů pro dvojdřezy s přípojkou pro pračku nebo myčku DN 40/50</t>
  </si>
  <si>
    <t>123427580</t>
  </si>
  <si>
    <t>725901501</t>
  </si>
  <si>
    <t>Nerezový mycí stůl velikosti 700x600 mm, konstrukce z nerezu na nožičkách, s lisovaným dřezem z nerezu velikosti 400x400x250 mm, s pracovním stolem-deskou</t>
  </si>
  <si>
    <t>-924686108</t>
  </si>
  <si>
    <t>998725102</t>
  </si>
  <si>
    <t>Přesun hmot pro zařizovací předměty stanovený z hmotnosti přesunovaného materiálu vodorovná dopravní vzdálenost do 50 m v objektech výšky přes 6 do 12 m</t>
  </si>
  <si>
    <t>1665852561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</si>
  <si>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</si>
  <si>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998725181</t>
  </si>
  <si>
    <t>Přesun hmot pro zařizovací předměty stanovený z hmotnosti přesunovaného materiálu Příplatek k cenám za přesun prováděný bez použití mechanizace pro jakoukoliv výšku objektu</t>
  </si>
  <si>
    <t>-1454556978</t>
  </si>
  <si>
    <t>726</t>
  </si>
  <si>
    <t>Zdravotechnika - předstěnové instalace</t>
  </si>
  <si>
    <t>726111031</t>
  </si>
  <si>
    <t>Předstěnové instalační systémy pro zazdění do masivních zděných konstrukcí pro závěsné klozety ovládání zepředu, stavební výška 1080 mm</t>
  </si>
  <si>
    <t>2052799263</t>
  </si>
  <si>
    <t xml:space="preserve">Poznámka k souboru cen:
1. V cenách -1031, -1032 jsou započteny náklady na dodání ovládacích tlačítek.
2. V cenách -1202 až -1204 nejsou započteny náklady na dodání ovládacích tlačítek.
3. V cenách nejsou započteny náklady na dodávku zařizovacích předmětů.
</t>
  </si>
  <si>
    <t>998726112</t>
  </si>
  <si>
    <t>Přesun hmot pro instalační prefabrikáty stanovený z hmotnosti přesunovaného materiálu vodorovná dopravní vzdálenost do 50 m v objektech výšky přes 6 m do 12 m</t>
  </si>
  <si>
    <t>-1754498497</t>
  </si>
  <si>
    <t>998726181</t>
  </si>
  <si>
    <t>Přesun hmot pro instalační prefabrikáty stanovený z hmotnosti přesunovaného materiálu Příplatek k cenám za přesun prováděný bez použití mechanizace pro jakoukoliv výšku objektu</t>
  </si>
  <si>
    <t>-190736152</t>
  </si>
  <si>
    <t>Požární prostupy pro potrubí požárně dělícím stropem mezi 1.NP a 2.NP, pro celé podlaží, výpomoc akreditované firmy</t>
  </si>
  <si>
    <t>-384831581</t>
  </si>
  <si>
    <t>Požární prostupy pro potrubí požárně dělícími stěnami, ve 2.NP, pro celé podlaží - výpomoc akreditované firmy</t>
  </si>
  <si>
    <t>2145324735</t>
  </si>
  <si>
    <t>727101503</t>
  </si>
  <si>
    <t>Požární prostupy pro potrubí požárně dělícími stěnami v instalačních šachtách, pro celé podlaží - výpomoc akreditované firmy</t>
  </si>
  <si>
    <t>1899489977</t>
  </si>
  <si>
    <t>O-01</t>
  </si>
  <si>
    <t>Zednické výpomoci, obsahující: vysekání rýh ve zdech, vysekání otvorů stropy a zdmi, vybourání rýh v podlahách, zapravení potrubí v rýhách ve zdech, zapravení potrubí v otvorech ve stropech a zdech, zapravení potrubí v rýhách v podlahách, úprava v sádrokartonových stěnách, úprava v podhledech, fixace potrubí zapěnováním, fixace potrubí objímkami, zapravení rýh a prostupů omítkou</t>
  </si>
  <si>
    <t>-880092326</t>
  </si>
  <si>
    <t>04 - rozvody medicinálních plynů</t>
  </si>
  <si>
    <t>M - Práce a dodávky M</t>
  </si>
  <si>
    <t xml:space="preserve">    23-M - Montáže potrubí</t>
  </si>
  <si>
    <t xml:space="preserve">      23-M-01 - Rozvody</t>
  </si>
  <si>
    <t xml:space="preserve">      23-M-02 - Signalizace</t>
  </si>
  <si>
    <t xml:space="preserve">      23-M-03 - Ukončovací prvky</t>
  </si>
  <si>
    <t xml:space="preserve">      23-M-04 - Příslušenství</t>
  </si>
  <si>
    <t xml:space="preserve">      23-M-05 - Ostatní</t>
  </si>
  <si>
    <t>Práce a dodávky M</t>
  </si>
  <si>
    <t>23-M</t>
  </si>
  <si>
    <t>Montáže potrubí</t>
  </si>
  <si>
    <t>23-M-01</t>
  </si>
  <si>
    <t>Rozvody</t>
  </si>
  <si>
    <t>Pol1</t>
  </si>
  <si>
    <t>měděná trubka 8x1</t>
  </si>
  <si>
    <t>Pol2</t>
  </si>
  <si>
    <t>měděná trubka 12x1</t>
  </si>
  <si>
    <t>Pol3</t>
  </si>
  <si>
    <t>měděná trubka 18x1</t>
  </si>
  <si>
    <t>Pol4</t>
  </si>
  <si>
    <t>prořez trubek 3%</t>
  </si>
  <si>
    <t>Pol5</t>
  </si>
  <si>
    <t>Ag pájka 45+pasta</t>
  </si>
  <si>
    <t>g</t>
  </si>
  <si>
    <t>Pol6</t>
  </si>
  <si>
    <t>chránička potrubí-oc.trubka 21.6x2.6 (0,5m)</t>
  </si>
  <si>
    <t>Pol7</t>
  </si>
  <si>
    <t>chránička potrubí-oc.trubka 26.9x2.6 (0,5m)</t>
  </si>
  <si>
    <t>Pol8</t>
  </si>
  <si>
    <t>chránička potrubí-oc.trubka 31.8x2.6 (0,5m)</t>
  </si>
  <si>
    <t>Pol9</t>
  </si>
  <si>
    <t>tvarovky Cu do pr.18</t>
  </si>
  <si>
    <t>Pol10</t>
  </si>
  <si>
    <t>konzole jednoduchá</t>
  </si>
  <si>
    <t>Pol11</t>
  </si>
  <si>
    <t>značení potrubí</t>
  </si>
  <si>
    <t>Pol12</t>
  </si>
  <si>
    <t>ochranný plyn pro pájení Cu trubek</t>
  </si>
  <si>
    <t>Pol13</t>
  </si>
  <si>
    <t>propláchnutí rozvodu dusíkem</t>
  </si>
  <si>
    <t>Pol14</t>
  </si>
  <si>
    <t>napojení na stávající rozvod</t>
  </si>
  <si>
    <t>Pol15</t>
  </si>
  <si>
    <t>odstavení části stávajícího rozvodu</t>
  </si>
  <si>
    <t>Pol16</t>
  </si>
  <si>
    <t>úseková tlaková zkouška</t>
  </si>
  <si>
    <t>Pol17</t>
  </si>
  <si>
    <t>závěrečná tlaková zkouška</t>
  </si>
  <si>
    <t>Pol18</t>
  </si>
  <si>
    <t>kulový kohout DN15 vč.šroubení</t>
  </si>
  <si>
    <t>23-M-02</t>
  </si>
  <si>
    <t>Signalizace</t>
  </si>
  <si>
    <t>Pol19</t>
  </si>
  <si>
    <t>ventil.krabice pro 1 plyn kompletní (1xuzav.ventil,1xpřip.zálohy,1xčidlo snímání tlaku)</t>
  </si>
  <si>
    <t>Pol20</t>
  </si>
  <si>
    <t>monitorovací zařízení s dotyk.LCD displejem pro 12 vstupů, uživatelsky nastavitelné, příprava pro měření spotřeby plynu</t>
  </si>
  <si>
    <t>23-M-03</t>
  </si>
  <si>
    <t>Ukončovací prvky</t>
  </si>
  <si>
    <t>Pol21</t>
  </si>
  <si>
    <t>lékařský nástěnný panel s terminální jednotkou pod omítku</t>
  </si>
  <si>
    <t>Pol22</t>
  </si>
  <si>
    <t>nástěnná lůžková rampa pro 1 lůžko , délka 1650mm, výbava na 1 lůžko : 1x O2, 2x zásuvka MDO, 2x zásuvka DO-LED, 3x zdířka ochr.pospojení, 2x data RJ45 6Cat, 2x medilišta 400mm,osvětlení přímé (ovládané z rampy), nepřímé (ovládané ode dveří),</t>
  </si>
  <si>
    <t>Pol23</t>
  </si>
  <si>
    <t>nástěnná lůžková rampa pro 2 lůžka , délka 3300mm, výbava na 1 lůžko : 1x O2, 2x zásuvka MDO, 2x zásuvka DO-LED, 3x zdířka ochr.pospojení, 2x data RJ45 6Cat, 2x medilišta 400mm,osvětlení přímé (ovládané z rampy), nepřímé (ovládané ode dveří),</t>
  </si>
  <si>
    <t>23-M-04</t>
  </si>
  <si>
    <t>Příslušenství</t>
  </si>
  <si>
    <t>Pol24</t>
  </si>
  <si>
    <t>teleskop.tyč vč.držáku a plenty na stěnu</t>
  </si>
  <si>
    <t>23-M-05</t>
  </si>
  <si>
    <t>Pol25</t>
  </si>
  <si>
    <t>dokumentace skut.stavu (3x paré, 1x CD)</t>
  </si>
  <si>
    <t>Pol26</t>
  </si>
  <si>
    <t>zahájení,ukončení a předání</t>
  </si>
  <si>
    <t>Pol27</t>
  </si>
  <si>
    <t>přesun hmot</t>
  </si>
  <si>
    <t>Pol28</t>
  </si>
  <si>
    <t>zkoušky a revize</t>
  </si>
  <si>
    <t>05 - ústřední vytápění</t>
  </si>
  <si>
    <t xml:space="preserve">    730 - Ústřední vytápění</t>
  </si>
  <si>
    <t>730</t>
  </si>
  <si>
    <t>Ústřední vytápění</t>
  </si>
  <si>
    <t>730101501</t>
  </si>
  <si>
    <t>Materiál na zaslepení stoupaček</t>
  </si>
  <si>
    <t>1252946435</t>
  </si>
  <si>
    <t>730101502</t>
  </si>
  <si>
    <t>Vodoinstalaterské práce</t>
  </si>
  <si>
    <t>1469480946</t>
  </si>
  <si>
    <t>730101503</t>
  </si>
  <si>
    <t>Doprava + přesun hmot + likvidace suti</t>
  </si>
  <si>
    <t>-1992789678</t>
  </si>
  <si>
    <t>730101510</t>
  </si>
  <si>
    <t>Termostatický ventil 1/2, 3/4, dodávka a montáž</t>
  </si>
  <si>
    <t>-723534983</t>
  </si>
  <si>
    <t>730101511</t>
  </si>
  <si>
    <t>Termostatická hlavice, dodávka a montáž</t>
  </si>
  <si>
    <t>-243822869</t>
  </si>
  <si>
    <t>730101512</t>
  </si>
  <si>
    <t>Šroubení uzavíratelné 1/2, 3/4, dodávka a montáž</t>
  </si>
  <si>
    <t>-1077165661</t>
  </si>
  <si>
    <t>730101513</t>
  </si>
  <si>
    <t xml:space="preserve">Držáky topení osazení na chemickou kotvu </t>
  </si>
  <si>
    <t>1841837099</t>
  </si>
  <si>
    <t>730101514</t>
  </si>
  <si>
    <t>Přechody lisovací 1/2, 3/4, dodávka a montáž</t>
  </si>
  <si>
    <t>-2146792302</t>
  </si>
  <si>
    <t>730101515</t>
  </si>
  <si>
    <t>Trubka topenářská CU 18mm (1/2) dodávka a montáž</t>
  </si>
  <si>
    <t>1902699112</t>
  </si>
  <si>
    <t>730101516</t>
  </si>
  <si>
    <t>Trubka topenářská CU 22mm (3/4) dodávka a montáž</t>
  </si>
  <si>
    <t>215756702</t>
  </si>
  <si>
    <t>730101517</t>
  </si>
  <si>
    <t>Demontáž topení</t>
  </si>
  <si>
    <t>222351632</t>
  </si>
  <si>
    <t>730101518</t>
  </si>
  <si>
    <t>Montáž radiátorů</t>
  </si>
  <si>
    <t>1712241197</t>
  </si>
  <si>
    <t>730101519</t>
  </si>
  <si>
    <t>Doprava + přesun hmot</t>
  </si>
  <si>
    <t>-1249511422</t>
  </si>
  <si>
    <t>06 - elektroinstalace - silnoproud</t>
  </si>
  <si>
    <t>D1 - Specifikace materiálu – kabely</t>
  </si>
  <si>
    <t>D2 - Specifikace materiálu – svítidla</t>
  </si>
  <si>
    <t>D3 - Specifikace materiálu – žlaby, trubky, lišty</t>
  </si>
  <si>
    <t>D4 - Specifikace materiálu – krabice, nosné konstrukce, závěsy</t>
  </si>
  <si>
    <t>D5 - Specifikace materiálu – spínače, ovladače</t>
  </si>
  <si>
    <t>D6 - Specifikace materiálu – zásuvky</t>
  </si>
  <si>
    <t>D7 - Specifikace materiálu – ukončení kabelů</t>
  </si>
  <si>
    <t>D8 - Specifikace materiálu – rozvaděče</t>
  </si>
  <si>
    <t>D9 - Specifikace materiálu – ostatní</t>
  </si>
  <si>
    <t>D10 - Práce HZS</t>
  </si>
  <si>
    <t>Specifikace materiálu – kabely</t>
  </si>
  <si>
    <t>Pol78</t>
  </si>
  <si>
    <t>Kabel CXKE-R 3Ox1,5 mm2</t>
  </si>
  <si>
    <t>Pol79</t>
  </si>
  <si>
    <t>Kabel CXKE-R 3Jx1,5 mm2</t>
  </si>
  <si>
    <t>Pol80</t>
  </si>
  <si>
    <t>Kabel CXKE-R 3Jx2,5 mm2</t>
  </si>
  <si>
    <t>Pol81</t>
  </si>
  <si>
    <t>Kabel CXKE-R 5Jx1,5 mm2</t>
  </si>
  <si>
    <t>Pol82</t>
  </si>
  <si>
    <t>Kabel CXKE-R 5Jx2,5 mm2</t>
  </si>
  <si>
    <t>Pol83</t>
  </si>
  <si>
    <t>Kabel CXKE-R 5Jx10 mm2</t>
  </si>
  <si>
    <t>Pol84</t>
  </si>
  <si>
    <t>Kabel CXKE-R 5Jx25 mm2</t>
  </si>
  <si>
    <t>Pol85</t>
  </si>
  <si>
    <t>Kabel SHKFH-R 2x2x0,8</t>
  </si>
  <si>
    <t>Pol86</t>
  </si>
  <si>
    <t>Kabel s funkční schopností při požáru FE180/E180min-NHXH-J 3x1,5 mm2 (CXKH-V B2ca,s1,DO</t>
  </si>
  <si>
    <t>Pol87</t>
  </si>
  <si>
    <t>Kabel s funkční schopností při požáru FE180/E180min-NHXH-J 3x2,5 mm2 (CXKH-V B2ca,s1,DO</t>
  </si>
  <si>
    <t>Pol88</t>
  </si>
  <si>
    <t>Kabel s funkční schopností při požáru FE180/E180min-NHXH-J 3x6 mm2 (CXKH-V B2ca,s1,DO</t>
  </si>
  <si>
    <t>Pol89</t>
  </si>
  <si>
    <t>Kabel s funkční schopností při požáru FE180/E180min-NHXH-J 5x1,5 mm2 (CXKH-V B2ca,s1,DO</t>
  </si>
  <si>
    <t>Pol90</t>
  </si>
  <si>
    <t>Kabel s funkční schopností při požáru FE180/E180min-NHXH-J 5x10 mm2 (CXKH-V B2ca,s1,DO</t>
  </si>
  <si>
    <t>Pol91</t>
  </si>
  <si>
    <t>Kabel s funkční schopností při požáru FE180/E180min-NHXH-J 5x25 mm2 (CXKH-V B2ca,s1,DO</t>
  </si>
  <si>
    <t>Pol92</t>
  </si>
  <si>
    <t>Vodič 1CH-R 4 mm2 žlzel</t>
  </si>
  <si>
    <t>Pol93</t>
  </si>
  <si>
    <t>Vodič 1CH-R 6 mm2 žlzel</t>
  </si>
  <si>
    <t>Pol94</t>
  </si>
  <si>
    <t>Vodič CY 25 mm2 žlzel</t>
  </si>
  <si>
    <t>Specifikace materiálu – svítidla</t>
  </si>
  <si>
    <t>Pol95</t>
  </si>
  <si>
    <t>A - LED podhledové čtvercové svítidlo(600x600mm), ocel.kryt opál. metakrylát; do 50W; IP 40; chodby,denní místnosti návštěvní prostory</t>
  </si>
  <si>
    <t>Pol96</t>
  </si>
  <si>
    <t>B – LED podhledové čtvercové dekorativní svítidlo (600x600mm) tělo ocel, ocelový odražeč s polycarbonátovým krytem uvažovány ležicí osoby-nepřímý svit zdoje; do 80W; Lůžkové pokoje -stropní svítidlo</t>
  </si>
  <si>
    <t>Pol97</t>
  </si>
  <si>
    <t>D - LED podhledové kruhové svítidlo se zvýšeným krytím(p.výřez 170mm),kryt z pískovaného skla; do 30W; IP44; umývárny WC sprchy -zvýšené IP</t>
  </si>
  <si>
    <t>Pol98</t>
  </si>
  <si>
    <t>LED přisazené svítidlo, kryt polykarbonát; do 10W; IP 43; nástěnné -pod linkou</t>
  </si>
  <si>
    <t>Pol99</t>
  </si>
  <si>
    <t>NOC – svítidlo LED do 3W, zapuštěné ve zdi, včetně krabice</t>
  </si>
  <si>
    <t>Pol100</t>
  </si>
  <si>
    <t>NO – LED nouzové únikové svítidlo 3W/1hod; plastové interiérové s piktogramem, možnost napojit na centrální testr</t>
  </si>
  <si>
    <t>Pol101</t>
  </si>
  <si>
    <t>NI – LED nouzové únikové svítidlo 3W/1hod; plastové interiérové s piktogramem, možnost napojit na centrální testr</t>
  </si>
  <si>
    <t>Specifikace materiálu – žlaby, trubky, lišty</t>
  </si>
  <si>
    <t>Pol102</t>
  </si>
  <si>
    <t>Kabelový žlab 250/100 – vč. víka příslušenství nosných prvků a tvarovek (komplet)</t>
  </si>
  <si>
    <t>Pol103</t>
  </si>
  <si>
    <t>Kabelový rošt SONAP š=200mm vč. úchytného materiálu a příslušenství</t>
  </si>
  <si>
    <t>Pol104</t>
  </si>
  <si>
    <t>Trubka ohebná o16 bezhalogenové samozhášivé 750N</t>
  </si>
  <si>
    <t>Pol105</t>
  </si>
  <si>
    <t>Trubka ohebná o20 bezhalogenové samozhášivé 750N</t>
  </si>
  <si>
    <t>Pol106</t>
  </si>
  <si>
    <t>Trubka ohebná o25 bezhalogenové samozhášivé 750N</t>
  </si>
  <si>
    <t>Pol107</t>
  </si>
  <si>
    <t>Trubka ohebná o32 bezhalogenové samozhášivé 750N</t>
  </si>
  <si>
    <t>Pol108</t>
  </si>
  <si>
    <t>Trubka ohebná o40 bezhalogenové samozhášivé 750N</t>
  </si>
  <si>
    <t>Pol109</t>
  </si>
  <si>
    <t>Prostupy z kabelových žlabů - vývodka P21</t>
  </si>
  <si>
    <t>Pol110</t>
  </si>
  <si>
    <t>Příchytky pro 8 kabelů do podhledu</t>
  </si>
  <si>
    <t>Pol111</t>
  </si>
  <si>
    <t>Příchytky pro 15 kabelů do podhledu</t>
  </si>
  <si>
    <t>Pol112</t>
  </si>
  <si>
    <t>Příchytky pro 1 kabel do podhledu</t>
  </si>
  <si>
    <t>Specifikace materiálu – krabice, nosné konstrukce, závěsy</t>
  </si>
  <si>
    <t>Pol113</t>
  </si>
  <si>
    <t>Krabice rozvodná pod omítku d=97 s víčkem</t>
  </si>
  <si>
    <t>Pol114</t>
  </si>
  <si>
    <t>Krabice přístrojová pod omítku</t>
  </si>
  <si>
    <t>Pol115</t>
  </si>
  <si>
    <t>Krabice rozvodná do zdiva d=68mm 1903 s víčkem pod omítku</t>
  </si>
  <si>
    <t>Pol116</t>
  </si>
  <si>
    <t>Krabice odbočná do zdiva d=68mm 1902 s víčkem pod omítku</t>
  </si>
  <si>
    <t>Pol117</t>
  </si>
  <si>
    <t>Svorka na potrubí se spojovacím páskem 2 šrouby+třem</t>
  </si>
  <si>
    <t>Pol118</t>
  </si>
  <si>
    <t>Krabice d=100 včetně svorky pro uzemnění antistatické podlahy</t>
  </si>
  <si>
    <t>Pol119</t>
  </si>
  <si>
    <t>Svorka pro připojení kovových konstrukcí</t>
  </si>
  <si>
    <t>Pol120</t>
  </si>
  <si>
    <t>Ekvipotenciální přípojnice k rozvaděčům</t>
  </si>
  <si>
    <t>Pol121</t>
  </si>
  <si>
    <t>Podružná ekvipotenciální přípojnice kr. 200x150 p.om. včetně přípojnnice PE a PA</t>
  </si>
  <si>
    <t>Pol122</t>
  </si>
  <si>
    <t>Svorka el.montážní do 2,5mm2</t>
  </si>
  <si>
    <t>Pol123</t>
  </si>
  <si>
    <t>Ocelová nosná konstrukce do 20 kg</t>
  </si>
  <si>
    <t>Specifikace materiálu – spínače, ovladače</t>
  </si>
  <si>
    <t>Pol124</t>
  </si>
  <si>
    <t>Pol125</t>
  </si>
  <si>
    <t>Pol126</t>
  </si>
  <si>
    <t>Pol127</t>
  </si>
  <si>
    <t>Pol128</t>
  </si>
  <si>
    <t>Pol129</t>
  </si>
  <si>
    <t>Zásuvka 400V/16A</t>
  </si>
  <si>
    <t>Specifikace materiálu – zásuvky</t>
  </si>
  <si>
    <t>Pol130</t>
  </si>
  <si>
    <t>Zásuvka jednonásobná 230V/16A, p.om., IP20 komplet vč.bakter.provedení s označovacím štítkem, možnost osazeni do vícenásobného rámečku(MDO,DO,VDO)</t>
  </si>
  <si>
    <t>Pol131</t>
  </si>
  <si>
    <t>Zásuvka jednonásobná 230V/16A, p.om., IP20 komplet vč.přepěťové ochrany III°s označovacím štítkem, možnost osazeni do vícenásobného rámečku (MDO,DO,VDO,vč.sign.stavu)</t>
  </si>
  <si>
    <t>Pol132</t>
  </si>
  <si>
    <t>Zásuvka dvojnásobná 230V/16A, p.om., IP20 komplet vč.bakter.provedení s označovacím štítkem, možnost osazeni do vícenásobného rámečku(MDO,DO,VDO,ZIS)</t>
  </si>
  <si>
    <t>Pol133</t>
  </si>
  <si>
    <t>Zásuvka jednonásobná 230V/16A p.om., IP44</t>
  </si>
  <si>
    <t>Specifikace materiálu – ukončení kabelů</t>
  </si>
  <si>
    <t>Pol134</t>
  </si>
  <si>
    <t>Ukončení vodičů v rozvaděči – do 3x2,5</t>
  </si>
  <si>
    <t>Pol135</t>
  </si>
  <si>
    <t>Ukončení vodičů v rozvaděči – do 3x6</t>
  </si>
  <si>
    <t>Pol136</t>
  </si>
  <si>
    <t>Ukončení vodičů v rozvaděči – do 5x4</t>
  </si>
  <si>
    <t>Pol137</t>
  </si>
  <si>
    <t>Ukončení vodičů v rozvaděči – do 5x35</t>
  </si>
  <si>
    <t>Specifikace materiálu – rozvaděče</t>
  </si>
  <si>
    <t>Pol138</t>
  </si>
  <si>
    <t>Pol139</t>
  </si>
  <si>
    <t>Rozvaděč R2.2 požární odolnost EI30 DP1 Sm dle schéma</t>
  </si>
  <si>
    <t>Pol140</t>
  </si>
  <si>
    <t>Rozvaděč R2.3 požární odolnost EI30 DP1 Sm dle schéma</t>
  </si>
  <si>
    <t>Specifikace materiálu – ostatní</t>
  </si>
  <si>
    <t>Pol141</t>
  </si>
  <si>
    <t>Plast.rozv.krabice IP65 s průchodkou , vč.montážní lišty DIN a svorek 150x200</t>
  </si>
  <si>
    <t>Pol142</t>
  </si>
  <si>
    <t>Protipožární ucpávky kabelových tras v místech přechodu do jiného PÚ</t>
  </si>
  <si>
    <t>Pol143</t>
  </si>
  <si>
    <t>Výstražné štítky</t>
  </si>
  <si>
    <t>Pol144</t>
  </si>
  <si>
    <t>Světelná tabule „OBSAZENO“</t>
  </si>
  <si>
    <t>Pol145</t>
  </si>
  <si>
    <t>Pohybové čidlo</t>
  </si>
  <si>
    <t>Pol146</t>
  </si>
  <si>
    <t>Čidlo přítomnosti stropní</t>
  </si>
  <si>
    <t>Pol147</t>
  </si>
  <si>
    <t>Signálka v plast.krabici nást. 230V IP44 bílá (sign.provozu DO)</t>
  </si>
  <si>
    <t>Pol148</t>
  </si>
  <si>
    <t>Hlavní ekvipotenciální přípojnice HOP-(přípojnicový systém)</t>
  </si>
  <si>
    <t>Pol888</t>
  </si>
  <si>
    <t>1758659914</t>
  </si>
  <si>
    <t>Práce HZS</t>
  </si>
  <si>
    <t>Pol149</t>
  </si>
  <si>
    <t>Koordinace se zdravotní technologií</t>
  </si>
  <si>
    <t>Pol150</t>
  </si>
  <si>
    <t>Koordinace s profesí VZT</t>
  </si>
  <si>
    <t>Pol151</t>
  </si>
  <si>
    <t>Napojení přívodů z hlavního rozvaděče</t>
  </si>
  <si>
    <t>Pol152</t>
  </si>
  <si>
    <t>Koordinace s profesí MR</t>
  </si>
  <si>
    <t>Pol153</t>
  </si>
  <si>
    <t>Koordinace s profesí ÚT</t>
  </si>
  <si>
    <t>Pol154</t>
  </si>
  <si>
    <t>Koordinace s profesí ZI</t>
  </si>
  <si>
    <t>Pol155</t>
  </si>
  <si>
    <t>Koordinace s profesí SLP</t>
  </si>
  <si>
    <t>Pol156</t>
  </si>
  <si>
    <t>Koordinace s profesí medi.plyny</t>
  </si>
  <si>
    <t>Pol157</t>
  </si>
  <si>
    <t>Napojení antistatických podlah</t>
  </si>
  <si>
    <t>Pol158</t>
  </si>
  <si>
    <t>Připojení ventilátorů, klapek</t>
  </si>
  <si>
    <t>Pol159</t>
  </si>
  <si>
    <t>Měření světelně-technických parametrů osvětlení včetně protokolu</t>
  </si>
  <si>
    <t>Pol160</t>
  </si>
  <si>
    <t>Demontáž stávající instalace</t>
  </si>
  <si>
    <t>Pol161</t>
  </si>
  <si>
    <t>Stavební přípomoci</t>
  </si>
  <si>
    <t>Pol162</t>
  </si>
  <si>
    <t>Pol163</t>
  </si>
  <si>
    <t>Projednání el.instalace dle vyhlášky 73/2010 s orgány státní zprávy</t>
  </si>
  <si>
    <t>Pol164</t>
  </si>
  <si>
    <t>Výrobní projektová dokumentace – realizační firma předá investorovi před zahájením prací</t>
  </si>
  <si>
    <t>Pol165</t>
  </si>
  <si>
    <t>Dokumentace skutečného provedení</t>
  </si>
  <si>
    <t>Pol166</t>
  </si>
  <si>
    <t>Výchozí revize elektorinstalace</t>
  </si>
  <si>
    <t>07 - VZT</t>
  </si>
  <si>
    <t>D1 - Zařízení č.1 – Odvětrání hygienického zázemí  - 2.NP</t>
  </si>
  <si>
    <t>D2 - Zařízení č.3 – Vzduchové clony V 1.NP</t>
  </si>
  <si>
    <t>D3 - Zařízení č.4 – Větrání pokojů v 2.NP</t>
  </si>
  <si>
    <t>D4 - Společné pro všechna zařízení</t>
  </si>
  <si>
    <t>Zařízení č.1 – Odvětrání hygienického zázemí  - 2.NP</t>
  </si>
  <si>
    <t>1.1</t>
  </si>
  <si>
    <t>Dvouotáčkový ventilátor TD 500/160 Diagonální Q=400m3/h, Pext=170 Pa včetně doběhu, manžet a zpětné klapky RSK 160 (hluk max. 33 dB)</t>
  </si>
  <si>
    <t>1.2</t>
  </si>
  <si>
    <t>1.3</t>
  </si>
  <si>
    <t>1.4</t>
  </si>
  <si>
    <t>tlumič hluku MAA160/600</t>
  </si>
  <si>
    <t>1.5</t>
  </si>
  <si>
    <t>žaluziová klapka PER 160</t>
  </si>
  <si>
    <t>1.6</t>
  </si>
  <si>
    <t>žaluziová klapka PER 200</t>
  </si>
  <si>
    <t>1.7</t>
  </si>
  <si>
    <t>1.8</t>
  </si>
  <si>
    <t>1.9</t>
  </si>
  <si>
    <t>1.12</t>
  </si>
  <si>
    <t>talířový ventil O 160</t>
  </si>
  <si>
    <t>1.13</t>
  </si>
  <si>
    <t>regulační klapka O 160</t>
  </si>
  <si>
    <t>Pol54</t>
  </si>
  <si>
    <t>destička s nátrubkem pro odvod kondenzátu</t>
  </si>
  <si>
    <t>Pol55</t>
  </si>
  <si>
    <t>zvukově izolovaná hadice O 160</t>
  </si>
  <si>
    <t>bm</t>
  </si>
  <si>
    <t>Pol56</t>
  </si>
  <si>
    <t>Kruhové potrubí pozink rovné</t>
  </si>
  <si>
    <t>Pol57</t>
  </si>
  <si>
    <t>Kruhové potrubí pozink tvarovky</t>
  </si>
  <si>
    <t>Pol58</t>
  </si>
  <si>
    <t>Čtyřhranné potrubí pozink sk. 1 rovné</t>
  </si>
  <si>
    <t>Pol59</t>
  </si>
  <si>
    <t>Čtyřhranné potrubí pozink sk. 1 tvarovky</t>
  </si>
  <si>
    <t>Pol60</t>
  </si>
  <si>
    <t>Tepelná izolace minerální vlnou 20 mm povrch Alfol připevňovaná na potrubí pomocí trnů, spoje přelepeny Al páskou</t>
  </si>
  <si>
    <t>Pol61</t>
  </si>
  <si>
    <t>zprovoznění zařízení, zkouška provozu, zaregulování, měření</t>
  </si>
  <si>
    <t>Zařízení č.3 – Vzduchové clony V 1.NP</t>
  </si>
  <si>
    <t>3.1</t>
  </si>
  <si>
    <t>vzduchová clona bez ohřevu PA 2520A (délka 2m) včetně regul.sady SireACZ a konzolí PA2 PF20</t>
  </si>
  <si>
    <t>Pol62</t>
  </si>
  <si>
    <t>prokabelování VZT se systémem EPS</t>
  </si>
  <si>
    <t>Pol63</t>
  </si>
  <si>
    <t>zprovoznění zařízení, zkouška provozu, zprovoznění, měření</t>
  </si>
  <si>
    <t>Zařízení č.4 – Větrání pokojů v 2.NP</t>
  </si>
  <si>
    <t>4.6</t>
  </si>
  <si>
    <t>4.7</t>
  </si>
  <si>
    <t>4.8</t>
  </si>
  <si>
    <t>regulační klapka ruční 200x200</t>
  </si>
  <si>
    <t>4.9</t>
  </si>
  <si>
    <t>regulační klapka ruční 160x160</t>
  </si>
  <si>
    <t>4.10</t>
  </si>
  <si>
    <t>regulační klapka O 140</t>
  </si>
  <si>
    <t>4.11</t>
  </si>
  <si>
    <t>Vyústka dvouřadá včetně regulace NOVA- A-2-2-400x100-R1-UR</t>
  </si>
  <si>
    <t>4.12</t>
  </si>
  <si>
    <t>Vyústka jednořadá včetně regulace NOVA- A-1-2-400x100-R1-UR</t>
  </si>
  <si>
    <t>4.13</t>
  </si>
  <si>
    <t>4.14</t>
  </si>
  <si>
    <t>Pol64</t>
  </si>
  <si>
    <t>nástavec s lemem 400x100/150 na čtyřhranné potrubí</t>
  </si>
  <si>
    <t>Pol65</t>
  </si>
  <si>
    <t>nástavec s lemem 400x100/150 na Spiro potrubí</t>
  </si>
  <si>
    <t>Pol66</t>
  </si>
  <si>
    <t>Pol67</t>
  </si>
  <si>
    <t>Pol68</t>
  </si>
  <si>
    <t>Pol69</t>
  </si>
  <si>
    <t>Pol70</t>
  </si>
  <si>
    <t>Společné pro všechna zařízení</t>
  </si>
  <si>
    <t>Pol71</t>
  </si>
  <si>
    <t>Spojovací, těsnící a závěsný materiál (….% z D potrubí)</t>
  </si>
  <si>
    <t>Pol72</t>
  </si>
  <si>
    <t>Štítky pro značení zařízení a elementů</t>
  </si>
  <si>
    <t>Pol73</t>
  </si>
  <si>
    <t>projekt skutečného stavu</t>
  </si>
  <si>
    <t>Pol74</t>
  </si>
  <si>
    <t>funkční zkouška 24 h</t>
  </si>
  <si>
    <t>Pol75</t>
  </si>
  <si>
    <t>Doprava (….% z D)</t>
  </si>
  <si>
    <t>Pol76</t>
  </si>
  <si>
    <t>POŽÁRNÍ KLAPKA (200/200)</t>
  </si>
  <si>
    <t>-818152425</t>
  </si>
  <si>
    <t>Pol77</t>
  </si>
  <si>
    <t>POŽÁRNÍ IZOLACI EI 30</t>
  </si>
  <si>
    <t>1730852601</t>
  </si>
  <si>
    <t>Pol999</t>
  </si>
  <si>
    <t>Montáž</t>
  </si>
  <si>
    <t>-1071960254</t>
  </si>
  <si>
    <t>VON - vedlejší a ostatní náklady</t>
  </si>
  <si>
    <t>VRN - Vedlejší rozpočtové náklady</t>
  </si>
  <si>
    <t xml:space="preserve">    VRN1 - Průzkumné, geodetické a projektové práce</t>
  </si>
  <si>
    <t xml:space="preserve">    VRN3 - Zařízení staveniště</t>
  </si>
  <si>
    <t xml:space="preserve">    VRN6 - Územní vlivy</t>
  </si>
  <si>
    <t xml:space="preserve">    VRN7 - Provozní vlivy</t>
  </si>
  <si>
    <t xml:space="preserve">    VRN8 - Přesun stavebních kapacit</t>
  </si>
  <si>
    <t>VRN</t>
  </si>
  <si>
    <t>Vedlejší rozpočtové náklady</t>
  </si>
  <si>
    <t>VRN1</t>
  </si>
  <si>
    <t>Průzkumné, geodetické a projektové práce</t>
  </si>
  <si>
    <t>013254001</t>
  </si>
  <si>
    <t>Dokumentace skutečného provedení stavby prováděna dle vyhlášky č.499/2006 sb. příloha č.7- 3x tištěné paré, 1x elektronicky na CD</t>
  </si>
  <si>
    <t>…</t>
  </si>
  <si>
    <t>1024</t>
  </si>
  <si>
    <t>-398523401</t>
  </si>
  <si>
    <t>VRN3</t>
  </si>
  <si>
    <t>Zařízení staveniště</t>
  </si>
  <si>
    <t>030001000</t>
  </si>
  <si>
    <t>483711916</t>
  </si>
  <si>
    <t>VRN6</t>
  </si>
  <si>
    <t>Územní vlivy</t>
  </si>
  <si>
    <t>065002000</t>
  </si>
  <si>
    <t>Mimostaveništní doprava materiálů</t>
  </si>
  <si>
    <t>-2015045970</t>
  </si>
  <si>
    <t>VRN7</t>
  </si>
  <si>
    <t>Provozní vlivy</t>
  </si>
  <si>
    <t>071002000</t>
  </si>
  <si>
    <t>Provoz investora, třetích osob</t>
  </si>
  <si>
    <t>154084608</t>
  </si>
  <si>
    <t>VRN8</t>
  </si>
  <si>
    <t>Přesun stavebních kapacit</t>
  </si>
  <si>
    <t>081002000</t>
  </si>
  <si>
    <t>Doprava zaměstnanců</t>
  </si>
  <si>
    <t>893376965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</si>
  <si>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</si>
  <si>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</si>
  <si>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</si>
  <si>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</si>
  <si>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</si>
  <si>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</si>
  <si>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</si>
  <si>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</si>
  <si>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</si>
  <si>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</si>
  <si>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</si>
  <si>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</si>
  <si>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</si>
  <si>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</si>
  <si>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</si>
  <si>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</si>
  <si>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</si>
  <si>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</si>
  <si>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</si>
  <si>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</si>
  <si>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</si>
  <si>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</si>
  <si>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</si>
  <si>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</si>
  <si>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</si>
  <si>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</si>
  <si>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</si>
  <si>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</si>
  <si>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</si>
  <si>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</si>
  <si>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</si>
  <si>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</si>
  <si>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</si>
  <si>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</si>
  <si>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</si>
  <si>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</si>
  <si>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</si>
  <si>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</si>
  <si>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</si>
  <si>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</si>
  <si>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</si>
  <si>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</si>
  <si>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</si>
  <si>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</si>
  <si>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</si>
  <si>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</si>
  <si>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</si>
  <si>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</si>
  <si>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</si>
  <si>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</si>
  <si>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</si>
  <si>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</si>
  <si>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</si>
  <si>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</si>
  <si>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</si>
  <si>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</si>
  <si>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</si>
  <si>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</si>
  <si>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</si>
  <si>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</si>
  <si>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</si>
  <si>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</si>
  <si>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</si>
  <si>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</si>
  <si>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</si>
  <si>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</si>
  <si>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</si>
  <si>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</si>
  <si>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</si>
  <si>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</si>
  <si>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</si>
  <si>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</si>
  <si>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</si>
  <si>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</si>
  <si>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</si>
  <si>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</si>
  <si>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</si>
  <si>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</si>
  <si>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</si>
  <si>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</si>
  <si>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</si>
  <si>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</si>
  <si>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</si>
  <si>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</si>
  <si>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</si>
  <si>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</si>
  <si>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</si>
  <si>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</si>
  <si>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</si>
  <si>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</si>
  <si>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</si>
  <si>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</si>
  <si>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</si>
  <si>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</si>
  <si>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</si>
  <si>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</si>
  <si>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</si>
  <si>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</si>
  <si>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</si>
  <si>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</si>
  <si>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</si>
  <si>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</si>
  <si>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</si>
  <si>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</si>
  <si>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</si>
  <si>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</si>
  <si>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</si>
  <si>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</si>
  <si>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</si>
  <si>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</si>
  <si>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</si>
  <si>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</si>
  <si>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</si>
  <si>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</si>
  <si>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</si>
  <si>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</si>
  <si>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</si>
  <si>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</si>
  <si>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</si>
  <si>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</si>
  <si>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</si>
  <si>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</si>
  <si>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</si>
  <si>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</si>
  <si>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</si>
  <si>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</si>
  <si>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</si>
  <si>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</si>
  <si>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</si>
  <si>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</si>
  <si>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</si>
  <si>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</si>
  <si>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</si>
  <si>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</si>
  <si>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</si>
  <si>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</si>
  <si>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</si>
  <si>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</si>
  <si>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</si>
  <si>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</si>
  <si>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</si>
  <si>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</si>
  <si>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</si>
  <si>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</si>
  <si>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</si>
  <si>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</si>
  <si>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</si>
  <si>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</si>
  <si>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</si>
  <si>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</si>
  <si>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</si>
  <si>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</si>
  <si>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</si>
  <si>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</si>
  <si>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</si>
  <si>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</si>
  <si>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</si>
  <si>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</si>
  <si>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</si>
  <si>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</si>
  <si>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</si>
  <si>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</si>
  <si>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</si>
  <si>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</si>
  <si>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</si>
  <si>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</si>
  <si>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</si>
  <si>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</si>
  <si>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</si>
  <si>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</si>
  <si>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</si>
  <si>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</si>
  <si>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</si>
  <si>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</si>
  <si>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</si>
  <si>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</si>
  <si>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</si>
  <si>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</si>
  <si>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</si>
  <si>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</si>
  <si>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Vybavení čistící místnosti - regál na uložení zdravotnického materiálu viz.R3</t>
  </si>
  <si>
    <t>přístroj hasicí ruční práškový s hasící schopností 34A/183B</t>
  </si>
  <si>
    <t>Povrchově montovaný kryt rohu s hliníkovým svodidlem široký 51 mm. Ochranu rohů s úhlem 90° ozn.1</t>
  </si>
  <si>
    <t>Rozvaděč R2.1 požární odolnost  - BEZ POŽÁRNÍ ODOLNOSTI Sm dle schéma</t>
  </si>
  <si>
    <t>Spínač jednopólový velkoplošný – 230V/10A, p. om., bílý, komplet, IP20 (včetně popisového pole)</t>
  </si>
  <si>
    <t>Přepínač  řazení 6 velkoplošný – 230V/10A, pod omítku, bílý, komplet, IP20 (včetně popisového pole)</t>
  </si>
  <si>
    <t>Přepínač  řazení 5 velkoplošný – 230V/10A, pod omítku, bílý, komplet, IP20 (včetně popisového pole)</t>
  </si>
  <si>
    <t>Spínač jednopólový vSpínač jednopólový velkoplošný – 230V/10A, komplet, IP44 (včetně popisového pole)elkoplošný – 230V/10A, komplet, IP44</t>
  </si>
  <si>
    <t>Tlačítkový ovladač s doutnavkou -230V/10A, pod omítku, IP20 (včetně popisového pole)</t>
  </si>
  <si>
    <t xml:space="preserve">1x Výlevka diturvitová závěsná s opachovým kruhem, odtoku 90/110 mm, ovládacím panelem a instalační  kostrou, s připojením na studenou vodu přes zpětnou klapku (H8510490000001)                   1x Výlevka nerezová, odtoku  DN 90/100 mm,                                                                                                                                                   s kotvením do podlahy    </t>
  </si>
  <si>
    <t>Baterie umyvadlová automatická senzorová s přívodem teplé a studené vody (vyšetřovna)</t>
  </si>
  <si>
    <t>Baterie umyvadlová stojánková páková s výpustí pro ZTP</t>
  </si>
  <si>
    <t xml:space="preserve">protipožární klapka 160x160, odolnost 30 min., ruční, teplotní a s elektromagnetem AC 230 V s koncovým spínačem ("ZAVŘENO") </t>
  </si>
  <si>
    <t xml:space="preserve">protipožární klapka 200x200, odolnost 30 min., ruční, teplotní a s elektromagnetem AC 230 V s koncovým spínačem ("ZAVŘENO") </t>
  </si>
  <si>
    <t>Ventilátor axiální 200 CRZ, Q=80m3/h, Pext=30 Pa, včetně doběhu a zpětné klapky</t>
  </si>
  <si>
    <t>Ventilátor axiální 300 CRZ, Q=200m3/h, Pext=35 Pa, včetně doběhu a zpětné klapky</t>
  </si>
  <si>
    <t>Vybavení pokojů - svislé nerezové madlo ozn.U + držák na odpadkové pytle - přikotvit do zdi ozn.V</t>
  </si>
  <si>
    <t>R4-Vybavení pokojů - dřevěná šatní skříň, rozměr(v/š/hl) 190/60(80 dle umístění)/45cm. S možností vzájemně prosroubovat. Uzamykatelné, 1x police, 1x háček, 1x šatní tyč)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</si>
</sst>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i/>
      <sz val="8"/>
      <color rgb="FF003366"/>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7">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65">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8"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17" fillId="0" borderId="0" xfId="0" applyFont="1" applyBorder="1" applyAlignment="1">
      <alignment horizontal="left" vertical="center"/>
    </xf>
    <xf numFmtId="0" fontId="0" fillId="0" borderId="5" xfId="0" applyBorder="1"/>
    <xf numFmtId="0" fontId="16"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lignment horizontal="left" vertical="top"/>
    </xf>
    <xf numFmtId="0" fontId="3" fillId="0" borderId="0" xfId="0" applyFont="1" applyBorder="1" applyAlignment="1">
      <alignment horizontal="left" vertical="center"/>
    </xf>
    <xf numFmtId="0" fontId="4" fillId="0" borderId="0" xfId="0" applyFont="1" applyBorder="1" applyAlignment="1">
      <alignment horizontal="left" vertical="top"/>
    </xf>
    <xf numFmtId="0" fontId="19" fillId="0" borderId="0" xfId="0" applyFont="1" applyBorder="1" applyAlignment="1">
      <alignment horizontal="left" vertical="center"/>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xf numFmtId="0" fontId="0" fillId="0" borderId="4" xfId="0" applyFont="1" applyBorder="1" applyAlignment="1">
      <alignment vertical="center"/>
    </xf>
    <xf numFmtId="0" fontId="0" fillId="0" borderId="0" xfId="0" applyFont="1" applyBorder="1" applyAlignment="1">
      <alignment vertical="center"/>
    </xf>
    <xf numFmtId="0" fontId="21" fillId="0" borderId="7" xfId="0" applyFont="1" applyBorder="1" applyAlignment="1">
      <alignment horizontal="left" vertical="center"/>
    </xf>
    <xf numFmtId="0" fontId="0" fillId="0" borderId="7" xfId="0" applyFont="1" applyBorder="1" applyAlignment="1">
      <alignment vertical="center"/>
    </xf>
    <xf numFmtId="0" fontId="0" fillId="0" borderId="5" xfId="0" applyFont="1" applyBorder="1" applyAlignment="1">
      <alignment vertical="center"/>
    </xf>
    <xf numFmtId="0" fontId="2" fillId="0" borderId="0" xfId="0" applyFont="1" applyBorder="1" applyAlignment="1">
      <alignment horizontal="righ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5" xfId="0" applyFont="1" applyBorder="1" applyAlignment="1">
      <alignment vertical="center"/>
    </xf>
    <xf numFmtId="0" fontId="0" fillId="4" borderId="0" xfId="0" applyFont="1" applyFill="1" applyBorder="1" applyAlignment="1">
      <alignment vertical="center"/>
    </xf>
    <xf numFmtId="0" fontId="4" fillId="4" borderId="8" xfId="0" applyFont="1" applyFill="1" applyBorder="1" applyAlignment="1">
      <alignment horizontal="left" vertical="center"/>
    </xf>
    <xf numFmtId="0" fontId="0" fillId="4" borderId="9" xfId="0" applyFont="1" applyFill="1" applyBorder="1" applyAlignment="1">
      <alignment vertical="center"/>
    </xf>
    <xf numFmtId="0" fontId="4" fillId="4" borderId="9" xfId="0" applyFont="1" applyFill="1" applyBorder="1" applyAlignment="1">
      <alignment horizontal="center" vertical="center"/>
    </xf>
    <xf numFmtId="0" fontId="0" fillId="4" borderId="5"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7" fillId="0" borderId="0" xfId="0" applyFont="1" applyAlignment="1">
      <alignment horizontal="left" vertical="center"/>
    </xf>
    <xf numFmtId="0" fontId="3" fillId="0" borderId="4" xfId="0" applyFont="1" applyBorder="1" applyAlignment="1">
      <alignment vertical="center"/>
    </xf>
    <xf numFmtId="0" fontId="19" fillId="0" borderId="0" xfId="0" applyFont="1" applyAlignment="1">
      <alignment horizontal="left" vertical="center"/>
    </xf>
    <xf numFmtId="0" fontId="4" fillId="0" borderId="4" xfId="0" applyFont="1" applyBorder="1" applyAlignment="1">
      <alignment vertical="center"/>
    </xf>
    <xf numFmtId="0" fontId="4" fillId="0" borderId="0" xfId="0" applyFont="1" applyAlignment="1">
      <alignment horizontal="left" vertical="center"/>
    </xf>
    <xf numFmtId="0" fontId="22" fillId="0" borderId="0" xfId="0" applyFont="1" applyAlignment="1">
      <alignment vertical="center"/>
    </xf>
    <xf numFmtId="165" fontId="3" fillId="0" borderId="0" xfId="0" applyNumberFormat="1" applyFont="1" applyAlignment="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5" borderId="9" xfId="0" applyFont="1" applyFill="1" applyBorder="1" applyAlignment="1">
      <alignment vertical="center"/>
    </xf>
    <xf numFmtId="0" fontId="3" fillId="5" borderId="16" xfId="0" applyFont="1" applyFill="1" applyBorder="1" applyAlignment="1">
      <alignment horizontal="center" vertical="center"/>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0" fillId="0" borderId="20"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0" fontId="4" fillId="0" borderId="0" xfId="0" applyFont="1" applyAlignment="1">
      <alignment horizontal="center" vertical="center"/>
    </xf>
    <xf numFmtId="4" fontId="23" fillId="0" borderId="21" xfId="0" applyNumberFormat="1" applyFont="1" applyBorder="1" applyAlignment="1">
      <alignment vertical="center"/>
    </xf>
    <xf numFmtId="4" fontId="23" fillId="0" borderId="0" xfId="0" applyNumberFormat="1" applyFont="1" applyBorder="1" applyAlignment="1">
      <alignment vertical="center"/>
    </xf>
    <xf numFmtId="166" fontId="23" fillId="0" borderId="0" xfId="0" applyNumberFormat="1" applyFont="1" applyBorder="1" applyAlignment="1">
      <alignment vertical="center"/>
    </xf>
    <xf numFmtId="4" fontId="23" fillId="0" borderId="15" xfId="0" applyNumberFormat="1" applyFont="1" applyBorder="1" applyAlignment="1">
      <alignmen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horizontal="center" vertical="center"/>
    </xf>
    <xf numFmtId="4" fontId="30" fillId="0" borderId="21"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5" xfId="0" applyNumberFormat="1" applyFont="1" applyBorder="1" applyAlignment="1">
      <alignment vertical="center"/>
    </xf>
    <xf numFmtId="0" fontId="5" fillId="0" borderId="0" xfId="0" applyFont="1" applyAlignment="1">
      <alignment horizontal="left" vertical="center"/>
    </xf>
    <xf numFmtId="4" fontId="30" fillId="0" borderId="22" xfId="0" applyNumberFormat="1" applyFont="1" applyBorder="1" applyAlignment="1">
      <alignment vertical="center"/>
    </xf>
    <xf numFmtId="4" fontId="30" fillId="0" borderId="23" xfId="0" applyNumberFormat="1" applyFont="1" applyBorder="1" applyAlignment="1">
      <alignment vertical="center"/>
    </xf>
    <xf numFmtId="166" fontId="30" fillId="0" borderId="23" xfId="0" applyNumberFormat="1" applyFont="1" applyBorder="1" applyAlignment="1">
      <alignment vertical="center"/>
    </xf>
    <xf numFmtId="4" fontId="30" fillId="0" borderId="24" xfId="0" applyNumberFormat="1" applyFont="1" applyBorder="1" applyAlignment="1">
      <alignment vertical="center"/>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3" fillId="0" borderId="0" xfId="0" applyNumberFormat="1" applyFont="1" applyBorder="1" applyAlignment="1">
      <alignment horizontal="left" vertical="center"/>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5" xfId="0" applyFont="1" applyBorder="1" applyAlignment="1">
      <alignment vertical="center" wrapText="1"/>
    </xf>
    <xf numFmtId="0" fontId="0" fillId="0" borderId="13" xfId="0" applyFont="1" applyBorder="1" applyAlignment="1" applyProtection="1">
      <alignment vertical="center"/>
      <protection locked="0"/>
    </xf>
    <xf numFmtId="0" fontId="0" fillId="0" borderId="25" xfId="0" applyFont="1" applyBorder="1" applyAlignment="1">
      <alignment vertical="center"/>
    </xf>
    <xf numFmtId="0" fontId="21" fillId="0" borderId="0" xfId="0" applyFont="1" applyBorder="1" applyAlignment="1">
      <alignment horizontal="left" vertical="center"/>
    </xf>
    <xf numFmtId="4" fontId="24" fillId="0" borderId="0" xfId="0" applyNumberFormat="1" applyFont="1" applyBorder="1" applyAlignment="1">
      <alignment vertical="center"/>
    </xf>
    <xf numFmtId="0" fontId="2" fillId="0" borderId="0" xfId="0" applyFont="1" applyBorder="1" applyAlignment="1" applyProtection="1">
      <alignment horizontal="right" vertical="center"/>
      <protection locked="0"/>
    </xf>
    <xf numFmtId="4" fontId="2" fillId="0" borderId="0" xfId="0" applyNumberFormat="1" applyFont="1" applyBorder="1" applyAlignment="1">
      <alignment vertical="center"/>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lignment vertical="center"/>
    </xf>
    <xf numFmtId="0" fontId="4" fillId="5" borderId="8" xfId="0" applyFont="1" applyFill="1" applyBorder="1" applyAlignment="1">
      <alignment horizontal="left" vertical="center"/>
    </xf>
    <xf numFmtId="0" fontId="4" fillId="5" borderId="9" xfId="0" applyFont="1" applyFill="1" applyBorder="1" applyAlignment="1">
      <alignment horizontal="right" vertical="center"/>
    </xf>
    <xf numFmtId="0" fontId="4" fillId="5" borderId="9" xfId="0" applyFont="1" applyFill="1" applyBorder="1" applyAlignment="1">
      <alignment horizontal="center" vertical="center"/>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lignment vertical="center"/>
    </xf>
    <xf numFmtId="0" fontId="0" fillId="5" borderId="26" xfId="0" applyFont="1" applyFill="1" applyBorder="1" applyAlignment="1">
      <alignment vertical="center"/>
    </xf>
    <xf numFmtId="0" fontId="0" fillId="0" borderId="11" xfId="0" applyFont="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lignment horizontal="left" vertical="center"/>
    </xf>
    <xf numFmtId="0" fontId="0" fillId="5" borderId="0" xfId="0" applyFont="1" applyFill="1" applyBorder="1" applyAlignment="1" applyProtection="1">
      <alignment vertical="center"/>
      <protection locked="0"/>
    </xf>
    <xf numFmtId="0" fontId="3" fillId="5" borderId="0" xfId="0" applyFont="1" applyFill="1" applyBorder="1" applyAlignment="1">
      <alignment horizontal="right" vertical="center"/>
    </xf>
    <xf numFmtId="0" fontId="0" fillId="5" borderId="5" xfId="0" applyFont="1" applyFill="1" applyBorder="1" applyAlignment="1">
      <alignment vertical="center"/>
    </xf>
    <xf numFmtId="0" fontId="32" fillId="0" borderId="0" xfId="0" applyFont="1" applyBorder="1" applyAlignment="1">
      <alignment horizontal="lef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23" xfId="0" applyFont="1" applyBorder="1" applyAlignment="1">
      <alignment horizontal="left" vertical="center"/>
    </xf>
    <xf numFmtId="0" fontId="6" fillId="0" borderId="23" xfId="0" applyFont="1" applyBorder="1" applyAlignment="1">
      <alignment vertical="center"/>
    </xf>
    <xf numFmtId="0" fontId="6" fillId="0" borderId="23" xfId="0" applyFont="1" applyBorder="1" applyAlignment="1" applyProtection="1">
      <alignment vertical="center"/>
      <protection locked="0"/>
    </xf>
    <xf numFmtId="4" fontId="6" fillId="0" borderId="23" xfId="0" applyNumberFormat="1" applyFont="1" applyBorder="1" applyAlignment="1">
      <alignment vertical="center"/>
    </xf>
    <xf numFmtId="0" fontId="6" fillId="0" borderId="5"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23" xfId="0" applyFont="1" applyBorder="1" applyAlignment="1">
      <alignment horizontal="left" vertical="center"/>
    </xf>
    <xf numFmtId="0" fontId="7" fillId="0" borderId="23" xfId="0" applyFont="1" applyBorder="1" applyAlignment="1">
      <alignment vertical="center"/>
    </xf>
    <xf numFmtId="0" fontId="7" fillId="0" borderId="23" xfId="0" applyFont="1" applyBorder="1" applyAlignment="1" applyProtection="1">
      <alignment vertical="center"/>
      <protection locked="0"/>
    </xf>
    <xf numFmtId="4" fontId="7" fillId="0" borderId="23" xfId="0" applyNumberFormat="1" applyFont="1" applyBorder="1" applyAlignment="1">
      <alignment vertical="center"/>
    </xf>
    <xf numFmtId="0" fontId="7" fillId="0" borderId="5" xfId="0" applyFont="1" applyBorder="1" applyAlignment="1">
      <alignment vertical="center"/>
    </xf>
    <xf numFmtId="0" fontId="0" fillId="0" borderId="0" xfId="0" applyFont="1" applyAlignment="1" applyProtection="1">
      <alignment vertical="center"/>
      <protection locked="0"/>
    </xf>
    <xf numFmtId="0" fontId="3" fillId="0" borderId="0" xfId="0" applyFont="1" applyAlignment="1">
      <alignment horizontal="left" vertical="center"/>
    </xf>
    <xf numFmtId="0" fontId="19" fillId="0" borderId="0" xfId="0" applyFont="1" applyAlignment="1" applyProtection="1">
      <alignment horizontal="left" vertical="center"/>
      <protection locked="0"/>
    </xf>
    <xf numFmtId="0" fontId="0" fillId="0" borderId="4" xfId="0" applyFont="1" applyBorder="1" applyAlignment="1">
      <alignment horizontal="center" vertical="center" wrapText="1"/>
    </xf>
    <xf numFmtId="0" fontId="3" fillId="5" borderId="17"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lignment horizontal="center" vertical="center" wrapText="1"/>
    </xf>
    <xf numFmtId="4" fontId="24" fillId="0" borderId="0" xfId="0" applyNumberFormat="1" applyFont="1" applyAlignment="1">
      <alignment/>
    </xf>
    <xf numFmtId="166" fontId="33" fillId="0" borderId="13" xfId="0" applyNumberFormat="1" applyFont="1" applyBorder="1" applyAlignment="1">
      <alignment/>
    </xf>
    <xf numFmtId="166" fontId="33" fillId="0" borderId="14" xfId="0" applyNumberFormat="1" applyFont="1" applyBorder="1" applyAlignment="1">
      <alignment/>
    </xf>
    <xf numFmtId="4" fontId="34" fillId="0" borderId="0" xfId="0" applyNumberFormat="1" applyFont="1" applyAlignment="1">
      <alignment vertical="center"/>
    </xf>
    <xf numFmtId="0" fontId="8" fillId="0" borderId="4" xfId="0" applyFont="1" applyBorder="1" applyAlignment="1">
      <alignment/>
    </xf>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alignment/>
      <protection locked="0"/>
    </xf>
    <xf numFmtId="4" fontId="6" fillId="0" borderId="0" xfId="0" applyNumberFormat="1" applyFont="1" applyAlignment="1">
      <alignment/>
    </xf>
    <xf numFmtId="0" fontId="8" fillId="0" borderId="21" xfId="0" applyFont="1" applyBorder="1" applyAlignment="1">
      <alignment/>
    </xf>
    <xf numFmtId="0" fontId="8" fillId="0" borderId="0" xfId="0" applyFont="1" applyBorder="1" applyAlignment="1">
      <alignment/>
    </xf>
    <xf numFmtId="166" fontId="8" fillId="0" borderId="0" xfId="0" applyNumberFormat="1" applyFont="1" applyBorder="1" applyAlignment="1">
      <alignment/>
    </xf>
    <xf numFmtId="166" fontId="8" fillId="0" borderId="15" xfId="0" applyNumberFormat="1" applyFont="1" applyBorder="1" applyAlignment="1">
      <alignmen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alignment/>
    </xf>
    <xf numFmtId="0" fontId="0" fillId="0" borderId="4" xfId="0" applyFont="1" applyBorder="1" applyAlignment="1" applyProtection="1">
      <alignment vertical="center"/>
      <protection locked="0"/>
    </xf>
    <xf numFmtId="0" fontId="0" fillId="0" borderId="27" xfId="0" applyFont="1" applyBorder="1" applyAlignment="1" applyProtection="1">
      <alignment horizontal="center" vertical="center"/>
      <protection locked="0"/>
    </xf>
    <xf numFmtId="49" fontId="0" fillId="0" borderId="27" xfId="0" applyNumberFormat="1"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7" xfId="0" applyFont="1" applyBorder="1" applyAlignment="1" applyProtection="1">
      <alignment horizontal="center" vertical="center" wrapText="1"/>
      <protection locked="0"/>
    </xf>
    <xf numFmtId="167" fontId="0" fillId="0" borderId="27" xfId="0" applyNumberFormat="1" applyFont="1" applyBorder="1" applyAlignment="1" applyProtection="1">
      <alignment vertical="center"/>
      <protection locked="0"/>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locked="0"/>
    </xf>
    <xf numFmtId="0" fontId="2" fillId="3" borderId="27" xfId="0" applyFont="1" applyFill="1" applyBorder="1" applyAlignment="1" applyProtection="1">
      <alignment horizontal="left" vertical="center"/>
      <protection locked="0"/>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5" xfId="0" applyNumberFormat="1" applyFont="1" applyBorder="1" applyAlignment="1">
      <alignment vertical="center"/>
    </xf>
    <xf numFmtId="4" fontId="0" fillId="0" borderId="0" xfId="0" applyNumberFormat="1" applyFont="1" applyAlignment="1">
      <alignment vertical="center"/>
    </xf>
    <xf numFmtId="0" fontId="9" fillId="0" borderId="4" xfId="0" applyFont="1" applyBorder="1" applyAlignment="1">
      <alignment vertical="center"/>
    </xf>
    <xf numFmtId="0" fontId="35"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wrapText="1"/>
    </xf>
    <xf numFmtId="167" fontId="9" fillId="0" borderId="0" xfId="0" applyNumberFormat="1" applyFont="1" applyAlignment="1">
      <alignment vertical="center"/>
    </xf>
    <xf numFmtId="0" fontId="9" fillId="0" borderId="0" xfId="0" applyFont="1" applyAlignment="1" applyProtection="1">
      <alignment vertical="center"/>
      <protection locked="0"/>
    </xf>
    <xf numFmtId="0" fontId="9" fillId="0" borderId="21"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0" fontId="36" fillId="0" borderId="0" xfId="0" applyFont="1" applyAlignment="1">
      <alignment vertical="top" wrapText="1"/>
    </xf>
    <xf numFmtId="0" fontId="0" fillId="0" borderId="21" xfId="0" applyFont="1" applyBorder="1" applyAlignment="1">
      <alignment vertical="center"/>
    </xf>
    <xf numFmtId="0" fontId="36" fillId="0" borderId="0" xfId="0" applyFont="1" applyAlignment="1">
      <alignment vertical="center" wrapText="1"/>
    </xf>
    <xf numFmtId="0" fontId="10" fillId="0" borderId="4"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21"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37" fillId="0" borderId="27" xfId="0" applyFont="1" applyBorder="1" applyAlignment="1" applyProtection="1">
      <alignment horizontal="center" vertical="center"/>
      <protection locked="0"/>
    </xf>
    <xf numFmtId="49" fontId="37" fillId="0" borderId="27" xfId="0" applyNumberFormat="1" applyFont="1" applyBorder="1" applyAlignment="1" applyProtection="1">
      <alignment horizontal="left" vertical="center" wrapText="1"/>
      <protection locked="0"/>
    </xf>
    <xf numFmtId="0" fontId="37" fillId="0" borderId="27" xfId="0" applyFont="1" applyBorder="1" applyAlignment="1" applyProtection="1">
      <alignment horizontal="left" vertical="center" wrapText="1"/>
      <protection locked="0"/>
    </xf>
    <xf numFmtId="0" fontId="37" fillId="0" borderId="27" xfId="0" applyFont="1" applyBorder="1" applyAlignment="1" applyProtection="1">
      <alignment horizontal="center" vertical="center" wrapText="1"/>
      <protection locked="0"/>
    </xf>
    <xf numFmtId="167" fontId="37" fillId="0" borderId="27" xfId="0" applyNumberFormat="1" applyFont="1" applyBorder="1" applyAlignment="1" applyProtection="1">
      <alignment vertical="center"/>
      <protection locked="0"/>
    </xf>
    <xf numFmtId="4" fontId="37" fillId="3" borderId="27" xfId="0" applyNumberFormat="1" applyFont="1" applyFill="1" applyBorder="1" applyAlignment="1" applyProtection="1">
      <alignment vertical="center"/>
      <protection locked="0"/>
    </xf>
    <xf numFmtId="4" fontId="37" fillId="0" borderId="27" xfId="0" applyNumberFormat="1" applyFont="1" applyBorder="1" applyAlignment="1" applyProtection="1">
      <alignment vertical="center"/>
      <protection locked="0"/>
    </xf>
    <xf numFmtId="0" fontId="37" fillId="0" borderId="4" xfId="0" applyFont="1" applyBorder="1" applyAlignment="1">
      <alignment vertical="center"/>
    </xf>
    <xf numFmtId="0" fontId="37" fillId="3" borderId="27" xfId="0" applyFont="1" applyFill="1" applyBorder="1" applyAlignment="1" applyProtection="1">
      <alignment horizontal="left" vertical="center"/>
      <protection locked="0"/>
    </xf>
    <xf numFmtId="0" fontId="37" fillId="0" borderId="0" xfId="0" applyFont="1" applyBorder="1" applyAlignment="1">
      <alignment horizontal="center" vertical="center"/>
    </xf>
    <xf numFmtId="0" fontId="9" fillId="0" borderId="22" xfId="0" applyFont="1" applyBorder="1" applyAlignment="1">
      <alignment vertical="center"/>
    </xf>
    <xf numFmtId="0" fontId="9" fillId="0" borderId="23" xfId="0" applyFont="1" applyBorder="1" applyAlignment="1">
      <alignment vertical="center"/>
    </xf>
    <xf numFmtId="0" fontId="9" fillId="0" borderId="24" xfId="0" applyFont="1" applyBorder="1" applyAlignment="1">
      <alignment vertical="center"/>
    </xf>
    <xf numFmtId="0" fontId="11" fillId="0" borderId="4" xfId="0" applyFont="1" applyBorder="1" applyAlignment="1">
      <alignment/>
    </xf>
    <xf numFmtId="0" fontId="11" fillId="0" borderId="0" xfId="0" applyFont="1" applyAlignment="1">
      <alignment horizontal="left"/>
    </xf>
    <xf numFmtId="0" fontId="11" fillId="0" borderId="0" xfId="0" applyFont="1" applyAlignment="1" applyProtection="1">
      <alignment/>
      <protection locked="0"/>
    </xf>
    <xf numFmtId="4" fontId="11" fillId="0" borderId="0" xfId="0" applyNumberFormat="1" applyFont="1" applyAlignment="1">
      <alignment/>
    </xf>
    <xf numFmtId="0" fontId="11" fillId="0" borderId="21" xfId="0" applyFont="1" applyBorder="1" applyAlignment="1">
      <alignment/>
    </xf>
    <xf numFmtId="0" fontId="11" fillId="0" borderId="0" xfId="0" applyFont="1" applyBorder="1" applyAlignment="1">
      <alignment/>
    </xf>
    <xf numFmtId="166" fontId="11" fillId="0" borderId="0" xfId="0" applyNumberFormat="1" applyFont="1" applyBorder="1" applyAlignment="1">
      <alignment/>
    </xf>
    <xf numFmtId="166" fontId="11" fillId="0" borderId="15" xfId="0" applyNumberFormat="1" applyFont="1" applyBorder="1" applyAlignment="1">
      <alignment/>
    </xf>
    <xf numFmtId="0" fontId="11" fillId="0" borderId="0" xfId="0" applyFont="1" applyAlignment="1">
      <alignment horizontal="center"/>
    </xf>
    <xf numFmtId="4" fontId="11" fillId="0" borderId="0" xfId="0" applyNumberFormat="1" applyFont="1" applyAlignment="1">
      <alignment vertical="center"/>
    </xf>
    <xf numFmtId="0" fontId="2" fillId="0" borderId="23" xfId="0" applyFont="1" applyBorder="1" applyAlignment="1">
      <alignment horizontal="center" vertical="center"/>
    </xf>
    <xf numFmtId="0" fontId="0" fillId="0" borderId="23" xfId="0" applyFont="1" applyBorder="1" applyAlignment="1">
      <alignment vertical="center"/>
    </xf>
    <xf numFmtId="166" fontId="2" fillId="0" borderId="23" xfId="0" applyNumberFormat="1" applyFont="1" applyBorder="1" applyAlignment="1">
      <alignment vertical="center"/>
    </xf>
    <xf numFmtId="166" fontId="2" fillId="0" borderId="24" xfId="0" applyNumberFormat="1" applyFont="1" applyBorder="1" applyAlignment="1">
      <alignment vertical="center"/>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3"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0" fillId="0" borderId="0" xfId="0" applyFont="1" applyAlignment="1">
      <alignment horizontal="left" vertical="top" wrapText="1"/>
    </xf>
    <xf numFmtId="0" fontId="20" fillId="0" borderId="0" xfId="0" applyFont="1" applyAlignment="1">
      <alignment horizontal="left" vertical="center"/>
    </xf>
    <xf numFmtId="4" fontId="20" fillId="0" borderId="0" xfId="0" applyNumberFormat="1" applyFont="1" applyBorder="1" applyAlignment="1">
      <alignment vertical="center"/>
    </xf>
    <xf numFmtId="0" fontId="2" fillId="0" borderId="0" xfId="0" applyFont="1" applyBorder="1" applyAlignment="1">
      <alignment vertical="center"/>
    </xf>
    <xf numFmtId="0" fontId="4" fillId="4" borderId="9" xfId="0" applyFont="1" applyFill="1" applyBorder="1" applyAlignment="1">
      <alignment horizontal="left" vertical="center"/>
    </xf>
    <xf numFmtId="0" fontId="0" fillId="4" borderId="9" xfId="0" applyFont="1" applyFill="1" applyBorder="1" applyAlignment="1">
      <alignment vertical="center"/>
    </xf>
    <xf numFmtId="4" fontId="4" fillId="4" borderId="9" xfId="0" applyNumberFormat="1" applyFont="1" applyFill="1" applyBorder="1" applyAlignment="1">
      <alignment vertical="center"/>
    </xf>
    <xf numFmtId="0" fontId="0" fillId="4" borderId="16" xfId="0" applyFont="1" applyFill="1" applyBorder="1" applyAlignment="1">
      <alignment vertical="center"/>
    </xf>
    <xf numFmtId="0" fontId="16" fillId="6" borderId="0" xfId="0" applyFont="1" applyFill="1" applyAlignment="1">
      <alignment horizontal="center" vertical="center"/>
    </xf>
    <xf numFmtId="0" fontId="0" fillId="0" borderId="0" xfId="0"/>
    <xf numFmtId="0" fontId="3" fillId="0" borderId="0" xfId="0" applyFont="1" applyBorder="1" applyAlignment="1">
      <alignment horizontal="left" vertical="center"/>
    </xf>
    <xf numFmtId="0" fontId="0" fillId="0" borderId="0" xfId="0" applyBorder="1"/>
    <xf numFmtId="164" fontId="2" fillId="0" borderId="0" xfId="0" applyNumberFormat="1" applyFont="1" applyBorder="1" applyAlignment="1">
      <alignment horizontal="center" vertical="center"/>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lignment horizontal="left" vertical="center"/>
    </xf>
    <xf numFmtId="0" fontId="3" fillId="0" borderId="0" xfId="0" applyFont="1" applyBorder="1" applyAlignment="1">
      <alignment horizontal="left" vertical="center" wrapText="1"/>
    </xf>
    <xf numFmtId="4" fontId="21" fillId="0" borderId="7" xfId="0" applyNumberFormat="1" applyFont="1" applyBorder="1" applyAlignment="1">
      <alignment vertical="center"/>
    </xf>
    <xf numFmtId="0" fontId="0" fillId="0" borderId="7" xfId="0" applyFont="1" applyBorder="1" applyAlignment="1">
      <alignment vertical="center"/>
    </xf>
    <xf numFmtId="0" fontId="2" fillId="0" borderId="0" xfId="0" applyFont="1" applyBorder="1" applyAlignment="1">
      <alignment horizontal="right" vertical="center"/>
    </xf>
    <xf numFmtId="0" fontId="4" fillId="0" borderId="0" xfId="0" applyFont="1" applyBorder="1" applyAlignment="1">
      <alignment horizontal="left" vertical="top" wrapText="1"/>
    </xf>
    <xf numFmtId="0" fontId="27" fillId="0" borderId="0" xfId="0" applyFont="1" applyAlignment="1">
      <alignment horizontal="left" vertical="center" wrapText="1"/>
    </xf>
    <xf numFmtId="4" fontId="28" fillId="0" borderId="0" xfId="0" applyNumberFormat="1" applyFont="1" applyAlignment="1">
      <alignment vertical="center"/>
    </xf>
    <xf numFmtId="0" fontId="28" fillId="0" borderId="0" xfId="0" applyFont="1" applyAlignment="1">
      <alignment vertical="center"/>
    </xf>
    <xf numFmtId="0" fontId="3" fillId="5" borderId="8" xfId="0" applyFont="1" applyFill="1" applyBorder="1" applyAlignment="1">
      <alignment horizontal="center" vertical="center"/>
    </xf>
    <xf numFmtId="0" fontId="3" fillId="5" borderId="9" xfId="0" applyFont="1" applyFill="1" applyBorder="1" applyAlignment="1">
      <alignment horizontal="left" vertical="center"/>
    </xf>
    <xf numFmtId="0" fontId="3" fillId="0" borderId="0" xfId="0" applyFont="1" applyAlignment="1">
      <alignment vertical="center"/>
    </xf>
    <xf numFmtId="0" fontId="23" fillId="0" borderId="20" xfId="0" applyFont="1" applyBorder="1" applyAlignment="1">
      <alignment horizontal="center" vertical="center"/>
    </xf>
    <xf numFmtId="0" fontId="23"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3" fillId="5" borderId="9"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5" borderId="9" xfId="0" applyFont="1" applyFill="1" applyBorder="1" applyAlignment="1">
      <alignment horizontal="right" vertical="center"/>
    </xf>
    <xf numFmtId="4" fontId="24" fillId="0" borderId="0" xfId="0" applyNumberFormat="1" applyFont="1" applyAlignment="1">
      <alignment horizontal="right" vertical="center"/>
    </xf>
    <xf numFmtId="4" fontId="24" fillId="0" borderId="0" xfId="0" applyNumberFormat="1" applyFont="1" applyAlignment="1">
      <alignment vertical="center"/>
    </xf>
    <xf numFmtId="0" fontId="0" fillId="0" borderId="0" xfId="0" applyFont="1" applyBorder="1" applyAlignment="1">
      <alignment horizontal="left" vertical="center"/>
    </xf>
    <xf numFmtId="0" fontId="19" fillId="0" borderId="0" xfId="0" applyFont="1" applyAlignment="1">
      <alignment horizontal="left" vertical="center" wrapText="1"/>
    </xf>
    <xf numFmtId="0" fontId="19" fillId="0" borderId="0" xfId="0" applyFont="1" applyAlignment="1">
      <alignment horizontal="left" vertical="center"/>
    </xf>
    <xf numFmtId="0" fontId="0" fillId="0" borderId="0" xfId="0" applyFont="1" applyAlignment="1">
      <alignment vertical="center"/>
    </xf>
    <xf numFmtId="0" fontId="31" fillId="2" borderId="0" xfId="20" applyFont="1" applyFill="1" applyAlignment="1">
      <alignment vertical="center"/>
    </xf>
    <xf numFmtId="0" fontId="19" fillId="0" borderId="0" xfId="0" applyFont="1" applyBorder="1" applyAlignment="1">
      <alignment horizontal="left" vertical="center" wrapText="1"/>
    </xf>
    <xf numFmtId="0" fontId="19" fillId="0" borderId="0" xfId="0" applyFont="1" applyBorder="1" applyAlignment="1">
      <alignment horizontal="left" vertical="center"/>
    </xf>
    <xf numFmtId="0" fontId="4" fillId="0" borderId="0" xfId="0" applyFont="1" applyBorder="1" applyAlignment="1">
      <alignment horizontal="left" vertical="center" wrapText="1"/>
    </xf>
    <xf numFmtId="0" fontId="0" fillId="0" borderId="0" xfId="0" applyFont="1" applyBorder="1" applyAlignment="1">
      <alignment vertical="center"/>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left" vertical="center"/>
      <protection locked="0"/>
    </xf>
    <xf numFmtId="0" fontId="29" fillId="0" borderId="34" xfId="0" applyFont="1" applyBorder="1" applyAlignment="1" applyProtection="1">
      <alignment horizontal="left"/>
      <protection locked="0"/>
    </xf>
    <xf numFmtId="0" fontId="17" fillId="0" borderId="0"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protection locked="0"/>
    </xf>
    <xf numFmtId="0" fontId="3" fillId="0" borderId="0" xfId="0" applyFont="1" applyBorder="1" applyAlignment="1" applyProtection="1">
      <alignment horizontal="left" vertical="center" wrapText="1"/>
      <protection locked="0"/>
    </xf>
    <xf numFmtId="49" fontId="3" fillId="0" borderId="0" xfId="0" applyNumberFormat="1" applyFont="1" applyBorder="1" applyAlignment="1" applyProtection="1">
      <alignment horizontal="left" vertical="center" wrapText="1"/>
      <protection locked="0"/>
    </xf>
    <xf numFmtId="0" fontId="29"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1"/>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AR2" s="319" t="s">
        <v>8</v>
      </c>
      <c r="AS2" s="320"/>
      <c r="AT2" s="320"/>
      <c r="AU2" s="320"/>
      <c r="AV2" s="320"/>
      <c r="AW2" s="320"/>
      <c r="AX2" s="320"/>
      <c r="AY2" s="320"/>
      <c r="AZ2" s="320"/>
      <c r="BA2" s="320"/>
      <c r="BB2" s="320"/>
      <c r="BC2" s="320"/>
      <c r="BD2" s="320"/>
      <c r="BE2" s="320"/>
      <c r="BS2" s="23" t="s">
        <v>9</v>
      </c>
      <c r="BT2" s="23" t="s">
        <v>10</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9</v>
      </c>
      <c r="BT3" s="23" t="s">
        <v>11</v>
      </c>
    </row>
    <row r="4" spans="2:71" ht="36.95" customHeight="1">
      <c r="B4" s="27"/>
      <c r="C4" s="28"/>
      <c r="D4" s="29" t="s">
        <v>12</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13</v>
      </c>
      <c r="BE4" s="32" t="s">
        <v>14</v>
      </c>
      <c r="BS4" s="23" t="s">
        <v>15</v>
      </c>
    </row>
    <row r="5" spans="2:71" ht="14.45" customHeight="1">
      <c r="B5" s="27"/>
      <c r="C5" s="28"/>
      <c r="D5" s="33" t="s">
        <v>16</v>
      </c>
      <c r="E5" s="28"/>
      <c r="F5" s="28"/>
      <c r="G5" s="28"/>
      <c r="H5" s="28"/>
      <c r="I5" s="28"/>
      <c r="J5" s="28"/>
      <c r="K5" s="321" t="s">
        <v>17</v>
      </c>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c r="AN5" s="322"/>
      <c r="AO5" s="322"/>
      <c r="AP5" s="28"/>
      <c r="AQ5" s="30"/>
      <c r="BE5" s="311" t="s">
        <v>18</v>
      </c>
      <c r="BS5" s="23" t="s">
        <v>9</v>
      </c>
    </row>
    <row r="6" spans="2:71" ht="36.95" customHeight="1">
      <c r="B6" s="27"/>
      <c r="C6" s="28"/>
      <c r="D6" s="35" t="s">
        <v>19</v>
      </c>
      <c r="E6" s="28"/>
      <c r="F6" s="28"/>
      <c r="G6" s="28"/>
      <c r="H6" s="28"/>
      <c r="I6" s="28"/>
      <c r="J6" s="28"/>
      <c r="K6" s="330" t="s">
        <v>20</v>
      </c>
      <c r="L6" s="322"/>
      <c r="M6" s="322"/>
      <c r="N6" s="322"/>
      <c r="O6" s="322"/>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28"/>
      <c r="AQ6" s="30"/>
      <c r="BE6" s="312"/>
      <c r="BS6" s="23" t="s">
        <v>9</v>
      </c>
    </row>
    <row r="7" spans="2:71" ht="14.45" customHeight="1">
      <c r="B7" s="27"/>
      <c r="C7" s="28"/>
      <c r="D7" s="36" t="s">
        <v>21</v>
      </c>
      <c r="E7" s="28"/>
      <c r="F7" s="28"/>
      <c r="G7" s="28"/>
      <c r="H7" s="28"/>
      <c r="I7" s="28"/>
      <c r="J7" s="28"/>
      <c r="K7" s="34" t="s">
        <v>22</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23</v>
      </c>
      <c r="AL7" s="28"/>
      <c r="AM7" s="28"/>
      <c r="AN7" s="34" t="s">
        <v>5</v>
      </c>
      <c r="AO7" s="28"/>
      <c r="AP7" s="28"/>
      <c r="AQ7" s="30"/>
      <c r="BE7" s="312"/>
      <c r="BS7" s="23" t="s">
        <v>9</v>
      </c>
    </row>
    <row r="8" spans="2:71" ht="14.45" customHeight="1">
      <c r="B8" s="27"/>
      <c r="C8" s="28"/>
      <c r="D8" s="36" t="s">
        <v>24</v>
      </c>
      <c r="E8" s="28"/>
      <c r="F8" s="28"/>
      <c r="G8" s="28"/>
      <c r="H8" s="28"/>
      <c r="I8" s="28"/>
      <c r="J8" s="28"/>
      <c r="K8" s="34" t="s">
        <v>25</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26</v>
      </c>
      <c r="AL8" s="28"/>
      <c r="AM8" s="28"/>
      <c r="AN8" s="37" t="s">
        <v>27</v>
      </c>
      <c r="AO8" s="28"/>
      <c r="AP8" s="28"/>
      <c r="AQ8" s="30"/>
      <c r="BE8" s="312"/>
      <c r="BS8" s="23" t="s">
        <v>9</v>
      </c>
    </row>
    <row r="9" spans="2:71" ht="14.45"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12"/>
      <c r="BS9" s="23" t="s">
        <v>9</v>
      </c>
    </row>
    <row r="10" spans="2:71" ht="14.45" customHeight="1">
      <c r="B10" s="27"/>
      <c r="C10" s="28"/>
      <c r="D10" s="36" t="s">
        <v>28</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29</v>
      </c>
      <c r="AL10" s="28"/>
      <c r="AM10" s="28"/>
      <c r="AN10" s="34" t="s">
        <v>5</v>
      </c>
      <c r="AO10" s="28"/>
      <c r="AP10" s="28"/>
      <c r="AQ10" s="30"/>
      <c r="BE10" s="312"/>
      <c r="BS10" s="23" t="s">
        <v>9</v>
      </c>
    </row>
    <row r="11" spans="2:71" ht="18.4" customHeight="1">
      <c r="B11" s="27"/>
      <c r="C11" s="28"/>
      <c r="D11" s="28"/>
      <c r="E11" s="34" t="s">
        <v>30</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31</v>
      </c>
      <c r="AL11" s="28"/>
      <c r="AM11" s="28"/>
      <c r="AN11" s="34" t="s">
        <v>5</v>
      </c>
      <c r="AO11" s="28"/>
      <c r="AP11" s="28"/>
      <c r="AQ11" s="30"/>
      <c r="BE11" s="312"/>
      <c r="BS11" s="23" t="s">
        <v>9</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12"/>
      <c r="BS12" s="23" t="s">
        <v>9</v>
      </c>
    </row>
    <row r="13" spans="2:71" ht="14.45" customHeight="1">
      <c r="B13" s="27"/>
      <c r="C13" s="28"/>
      <c r="D13" s="36" t="s">
        <v>32</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29</v>
      </c>
      <c r="AL13" s="28"/>
      <c r="AM13" s="28"/>
      <c r="AN13" s="38" t="s">
        <v>33</v>
      </c>
      <c r="AO13" s="28"/>
      <c r="AP13" s="28"/>
      <c r="AQ13" s="30"/>
      <c r="BE13" s="312"/>
      <c r="BS13" s="23" t="s">
        <v>9</v>
      </c>
    </row>
    <row r="14" spans="2:71" ht="15">
      <c r="B14" s="27"/>
      <c r="C14" s="28"/>
      <c r="D14" s="28"/>
      <c r="E14" s="324" t="s">
        <v>33</v>
      </c>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6" t="s">
        <v>31</v>
      </c>
      <c r="AL14" s="28"/>
      <c r="AM14" s="28"/>
      <c r="AN14" s="38" t="s">
        <v>33</v>
      </c>
      <c r="AO14" s="28"/>
      <c r="AP14" s="28"/>
      <c r="AQ14" s="30"/>
      <c r="BE14" s="312"/>
      <c r="BS14" s="23" t="s">
        <v>9</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12"/>
      <c r="BS15" s="23" t="s">
        <v>6</v>
      </c>
    </row>
    <row r="16" spans="2:71" ht="14.45" customHeight="1">
      <c r="B16" s="27"/>
      <c r="C16" s="28"/>
      <c r="D16" s="36" t="s">
        <v>34</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29</v>
      </c>
      <c r="AL16" s="28"/>
      <c r="AM16" s="28"/>
      <c r="AN16" s="34" t="s">
        <v>5</v>
      </c>
      <c r="AO16" s="28"/>
      <c r="AP16" s="28"/>
      <c r="AQ16" s="30"/>
      <c r="BE16" s="312"/>
      <c r="BS16" s="23" t="s">
        <v>6</v>
      </c>
    </row>
    <row r="17" spans="2:71" ht="18.4" customHeight="1">
      <c r="B17" s="27"/>
      <c r="C17" s="28"/>
      <c r="D17" s="28"/>
      <c r="E17" s="34" t="s">
        <v>35</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31</v>
      </c>
      <c r="AL17" s="28"/>
      <c r="AM17" s="28"/>
      <c r="AN17" s="34" t="s">
        <v>5</v>
      </c>
      <c r="AO17" s="28"/>
      <c r="AP17" s="28"/>
      <c r="AQ17" s="30"/>
      <c r="BE17" s="312"/>
      <c r="BS17" s="23" t="s">
        <v>36</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12"/>
      <c r="BS18" s="23" t="s">
        <v>9</v>
      </c>
    </row>
    <row r="19" spans="2:71" ht="14.45" customHeight="1">
      <c r="B19" s="27"/>
      <c r="C19" s="28"/>
      <c r="D19" s="36" t="s">
        <v>37</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12"/>
      <c r="BS19" s="23" t="s">
        <v>9</v>
      </c>
    </row>
    <row r="20" spans="2:71" ht="57" customHeight="1">
      <c r="B20" s="27"/>
      <c r="C20" s="28"/>
      <c r="D20" s="28"/>
      <c r="E20" s="326" t="s">
        <v>38</v>
      </c>
      <c r="F20" s="326"/>
      <c r="G20" s="326"/>
      <c r="H20" s="326"/>
      <c r="I20" s="326"/>
      <c r="J20" s="326"/>
      <c r="K20" s="326"/>
      <c r="L20" s="326"/>
      <c r="M20" s="326"/>
      <c r="N20" s="326"/>
      <c r="O20" s="326"/>
      <c r="P20" s="326"/>
      <c r="Q20" s="326"/>
      <c r="R20" s="326"/>
      <c r="S20" s="326"/>
      <c r="T20" s="326"/>
      <c r="U20" s="326"/>
      <c r="V20" s="326"/>
      <c r="W20" s="326"/>
      <c r="X20" s="326"/>
      <c r="Y20" s="326"/>
      <c r="Z20" s="326"/>
      <c r="AA20" s="326"/>
      <c r="AB20" s="326"/>
      <c r="AC20" s="326"/>
      <c r="AD20" s="326"/>
      <c r="AE20" s="326"/>
      <c r="AF20" s="326"/>
      <c r="AG20" s="326"/>
      <c r="AH20" s="326"/>
      <c r="AI20" s="326"/>
      <c r="AJ20" s="326"/>
      <c r="AK20" s="326"/>
      <c r="AL20" s="326"/>
      <c r="AM20" s="326"/>
      <c r="AN20" s="326"/>
      <c r="AO20" s="28"/>
      <c r="AP20" s="28"/>
      <c r="AQ20" s="30"/>
      <c r="BE20" s="312"/>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12"/>
    </row>
    <row r="22" spans="2:57" ht="6.95" customHeight="1">
      <c r="B22" s="27"/>
      <c r="C22" s="28"/>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8"/>
      <c r="AQ22" s="30"/>
      <c r="BE22" s="312"/>
    </row>
    <row r="23" spans="2:57" s="1" customFormat="1" ht="25.9" customHeight="1">
      <c r="B23" s="40"/>
      <c r="C23" s="41"/>
      <c r="D23" s="42" t="s">
        <v>39</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27">
        <f>ROUND(AG51,2)</f>
        <v>0</v>
      </c>
      <c r="AL23" s="328"/>
      <c r="AM23" s="328"/>
      <c r="AN23" s="328"/>
      <c r="AO23" s="328"/>
      <c r="AP23" s="41"/>
      <c r="AQ23" s="44"/>
      <c r="BE23" s="312"/>
    </row>
    <row r="24" spans="2:57" s="1" customFormat="1" ht="6.95"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12"/>
    </row>
    <row r="25" spans="2:57" s="1" customFormat="1" ht="13.5">
      <c r="B25" s="40"/>
      <c r="C25" s="41"/>
      <c r="D25" s="41"/>
      <c r="E25" s="41"/>
      <c r="F25" s="41"/>
      <c r="G25" s="41"/>
      <c r="H25" s="41"/>
      <c r="I25" s="41"/>
      <c r="J25" s="41"/>
      <c r="K25" s="41"/>
      <c r="L25" s="329" t="s">
        <v>40</v>
      </c>
      <c r="M25" s="329"/>
      <c r="N25" s="329"/>
      <c r="O25" s="329"/>
      <c r="P25" s="41"/>
      <c r="Q25" s="41"/>
      <c r="R25" s="41"/>
      <c r="S25" s="41"/>
      <c r="T25" s="41"/>
      <c r="U25" s="41"/>
      <c r="V25" s="41"/>
      <c r="W25" s="329" t="s">
        <v>41</v>
      </c>
      <c r="X25" s="329"/>
      <c r="Y25" s="329"/>
      <c r="Z25" s="329"/>
      <c r="AA25" s="329"/>
      <c r="AB25" s="329"/>
      <c r="AC25" s="329"/>
      <c r="AD25" s="329"/>
      <c r="AE25" s="329"/>
      <c r="AF25" s="41"/>
      <c r="AG25" s="41"/>
      <c r="AH25" s="41"/>
      <c r="AI25" s="41"/>
      <c r="AJ25" s="41"/>
      <c r="AK25" s="329" t="s">
        <v>42</v>
      </c>
      <c r="AL25" s="329"/>
      <c r="AM25" s="329"/>
      <c r="AN25" s="329"/>
      <c r="AO25" s="329"/>
      <c r="AP25" s="41"/>
      <c r="AQ25" s="44"/>
      <c r="BE25" s="312"/>
    </row>
    <row r="26" spans="2:57" s="2" customFormat="1" ht="14.45" customHeight="1">
      <c r="B26" s="46"/>
      <c r="C26" s="47"/>
      <c r="D26" s="48" t="s">
        <v>43</v>
      </c>
      <c r="E26" s="47"/>
      <c r="F26" s="48" t="s">
        <v>44</v>
      </c>
      <c r="G26" s="47"/>
      <c r="H26" s="47"/>
      <c r="I26" s="47"/>
      <c r="J26" s="47"/>
      <c r="K26" s="47"/>
      <c r="L26" s="323">
        <v>0.21</v>
      </c>
      <c r="M26" s="314"/>
      <c r="N26" s="314"/>
      <c r="O26" s="314"/>
      <c r="P26" s="47"/>
      <c r="Q26" s="47"/>
      <c r="R26" s="47"/>
      <c r="S26" s="47"/>
      <c r="T26" s="47"/>
      <c r="U26" s="47"/>
      <c r="V26" s="47"/>
      <c r="W26" s="313">
        <f>ROUND(AZ51,2)</f>
        <v>0</v>
      </c>
      <c r="X26" s="314"/>
      <c r="Y26" s="314"/>
      <c r="Z26" s="314"/>
      <c r="AA26" s="314"/>
      <c r="AB26" s="314"/>
      <c r="AC26" s="314"/>
      <c r="AD26" s="314"/>
      <c r="AE26" s="314"/>
      <c r="AF26" s="47"/>
      <c r="AG26" s="47"/>
      <c r="AH26" s="47"/>
      <c r="AI26" s="47"/>
      <c r="AJ26" s="47"/>
      <c r="AK26" s="313">
        <f>ROUND(AV51,2)</f>
        <v>0</v>
      </c>
      <c r="AL26" s="314"/>
      <c r="AM26" s="314"/>
      <c r="AN26" s="314"/>
      <c r="AO26" s="314"/>
      <c r="AP26" s="47"/>
      <c r="AQ26" s="49"/>
      <c r="BE26" s="312"/>
    </row>
    <row r="27" spans="2:57" s="2" customFormat="1" ht="14.45" customHeight="1">
      <c r="B27" s="46"/>
      <c r="C27" s="47"/>
      <c r="D27" s="47"/>
      <c r="E27" s="47"/>
      <c r="F27" s="48" t="s">
        <v>45</v>
      </c>
      <c r="G27" s="47"/>
      <c r="H27" s="47"/>
      <c r="I27" s="47"/>
      <c r="J27" s="47"/>
      <c r="K27" s="47"/>
      <c r="L27" s="323">
        <v>0.15</v>
      </c>
      <c r="M27" s="314"/>
      <c r="N27" s="314"/>
      <c r="O27" s="314"/>
      <c r="P27" s="47"/>
      <c r="Q27" s="47"/>
      <c r="R27" s="47"/>
      <c r="S27" s="47"/>
      <c r="T27" s="47"/>
      <c r="U27" s="47"/>
      <c r="V27" s="47"/>
      <c r="W27" s="313">
        <f>ROUND(BA51,2)</f>
        <v>0</v>
      </c>
      <c r="X27" s="314"/>
      <c r="Y27" s="314"/>
      <c r="Z27" s="314"/>
      <c r="AA27" s="314"/>
      <c r="AB27" s="314"/>
      <c r="AC27" s="314"/>
      <c r="AD27" s="314"/>
      <c r="AE27" s="314"/>
      <c r="AF27" s="47"/>
      <c r="AG27" s="47"/>
      <c r="AH27" s="47"/>
      <c r="AI27" s="47"/>
      <c r="AJ27" s="47"/>
      <c r="AK27" s="313">
        <f>ROUND(AW51,2)</f>
        <v>0</v>
      </c>
      <c r="AL27" s="314"/>
      <c r="AM27" s="314"/>
      <c r="AN27" s="314"/>
      <c r="AO27" s="314"/>
      <c r="AP27" s="47"/>
      <c r="AQ27" s="49"/>
      <c r="BE27" s="312"/>
    </row>
    <row r="28" spans="2:57" s="2" customFormat="1" ht="14.45" customHeight="1" hidden="1">
      <c r="B28" s="46"/>
      <c r="C28" s="47"/>
      <c r="D28" s="47"/>
      <c r="E28" s="47"/>
      <c r="F28" s="48" t="s">
        <v>46</v>
      </c>
      <c r="G28" s="47"/>
      <c r="H28" s="47"/>
      <c r="I28" s="47"/>
      <c r="J28" s="47"/>
      <c r="K28" s="47"/>
      <c r="L28" s="323">
        <v>0.21</v>
      </c>
      <c r="M28" s="314"/>
      <c r="N28" s="314"/>
      <c r="O28" s="314"/>
      <c r="P28" s="47"/>
      <c r="Q28" s="47"/>
      <c r="R28" s="47"/>
      <c r="S28" s="47"/>
      <c r="T28" s="47"/>
      <c r="U28" s="47"/>
      <c r="V28" s="47"/>
      <c r="W28" s="313">
        <f>ROUND(BB51,2)</f>
        <v>0</v>
      </c>
      <c r="X28" s="314"/>
      <c r="Y28" s="314"/>
      <c r="Z28" s="314"/>
      <c r="AA28" s="314"/>
      <c r="AB28" s="314"/>
      <c r="AC28" s="314"/>
      <c r="AD28" s="314"/>
      <c r="AE28" s="314"/>
      <c r="AF28" s="47"/>
      <c r="AG28" s="47"/>
      <c r="AH28" s="47"/>
      <c r="AI28" s="47"/>
      <c r="AJ28" s="47"/>
      <c r="AK28" s="313">
        <v>0</v>
      </c>
      <c r="AL28" s="314"/>
      <c r="AM28" s="314"/>
      <c r="AN28" s="314"/>
      <c r="AO28" s="314"/>
      <c r="AP28" s="47"/>
      <c r="AQ28" s="49"/>
      <c r="BE28" s="312"/>
    </row>
    <row r="29" spans="2:57" s="2" customFormat="1" ht="14.45" customHeight="1" hidden="1">
      <c r="B29" s="46"/>
      <c r="C29" s="47"/>
      <c r="D29" s="47"/>
      <c r="E29" s="47"/>
      <c r="F29" s="48" t="s">
        <v>47</v>
      </c>
      <c r="G29" s="47"/>
      <c r="H29" s="47"/>
      <c r="I29" s="47"/>
      <c r="J29" s="47"/>
      <c r="K29" s="47"/>
      <c r="L29" s="323">
        <v>0.15</v>
      </c>
      <c r="M29" s="314"/>
      <c r="N29" s="314"/>
      <c r="O29" s="314"/>
      <c r="P29" s="47"/>
      <c r="Q29" s="47"/>
      <c r="R29" s="47"/>
      <c r="S29" s="47"/>
      <c r="T29" s="47"/>
      <c r="U29" s="47"/>
      <c r="V29" s="47"/>
      <c r="W29" s="313">
        <f>ROUND(BC51,2)</f>
        <v>0</v>
      </c>
      <c r="X29" s="314"/>
      <c r="Y29" s="314"/>
      <c r="Z29" s="314"/>
      <c r="AA29" s="314"/>
      <c r="AB29" s="314"/>
      <c r="AC29" s="314"/>
      <c r="AD29" s="314"/>
      <c r="AE29" s="314"/>
      <c r="AF29" s="47"/>
      <c r="AG29" s="47"/>
      <c r="AH29" s="47"/>
      <c r="AI29" s="47"/>
      <c r="AJ29" s="47"/>
      <c r="AK29" s="313">
        <v>0</v>
      </c>
      <c r="AL29" s="314"/>
      <c r="AM29" s="314"/>
      <c r="AN29" s="314"/>
      <c r="AO29" s="314"/>
      <c r="AP29" s="47"/>
      <c r="AQ29" s="49"/>
      <c r="BE29" s="312"/>
    </row>
    <row r="30" spans="2:57" s="2" customFormat="1" ht="14.45" customHeight="1" hidden="1">
      <c r="B30" s="46"/>
      <c r="C30" s="47"/>
      <c r="D30" s="47"/>
      <c r="E30" s="47"/>
      <c r="F30" s="48" t="s">
        <v>48</v>
      </c>
      <c r="G30" s="47"/>
      <c r="H30" s="47"/>
      <c r="I30" s="47"/>
      <c r="J30" s="47"/>
      <c r="K30" s="47"/>
      <c r="L30" s="323">
        <v>0</v>
      </c>
      <c r="M30" s="314"/>
      <c r="N30" s="314"/>
      <c r="O30" s="314"/>
      <c r="P30" s="47"/>
      <c r="Q30" s="47"/>
      <c r="R30" s="47"/>
      <c r="S30" s="47"/>
      <c r="T30" s="47"/>
      <c r="U30" s="47"/>
      <c r="V30" s="47"/>
      <c r="W30" s="313">
        <f>ROUND(BD51,2)</f>
        <v>0</v>
      </c>
      <c r="X30" s="314"/>
      <c r="Y30" s="314"/>
      <c r="Z30" s="314"/>
      <c r="AA30" s="314"/>
      <c r="AB30" s="314"/>
      <c r="AC30" s="314"/>
      <c r="AD30" s="314"/>
      <c r="AE30" s="314"/>
      <c r="AF30" s="47"/>
      <c r="AG30" s="47"/>
      <c r="AH30" s="47"/>
      <c r="AI30" s="47"/>
      <c r="AJ30" s="47"/>
      <c r="AK30" s="313">
        <v>0</v>
      </c>
      <c r="AL30" s="314"/>
      <c r="AM30" s="314"/>
      <c r="AN30" s="314"/>
      <c r="AO30" s="314"/>
      <c r="AP30" s="47"/>
      <c r="AQ30" s="49"/>
      <c r="BE30" s="312"/>
    </row>
    <row r="31" spans="2:57" s="1" customFormat="1" ht="6.95"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12"/>
    </row>
    <row r="32" spans="2:57" s="1" customFormat="1" ht="25.9" customHeight="1">
      <c r="B32" s="40"/>
      <c r="C32" s="50"/>
      <c r="D32" s="51" t="s">
        <v>49</v>
      </c>
      <c r="E32" s="52"/>
      <c r="F32" s="52"/>
      <c r="G32" s="52"/>
      <c r="H32" s="52"/>
      <c r="I32" s="52"/>
      <c r="J32" s="52"/>
      <c r="K32" s="52"/>
      <c r="L32" s="52"/>
      <c r="M32" s="52"/>
      <c r="N32" s="52"/>
      <c r="O32" s="52"/>
      <c r="P32" s="52"/>
      <c r="Q32" s="52"/>
      <c r="R32" s="52"/>
      <c r="S32" s="52"/>
      <c r="T32" s="53" t="s">
        <v>50</v>
      </c>
      <c r="U32" s="52"/>
      <c r="V32" s="52"/>
      <c r="W32" s="52"/>
      <c r="X32" s="315" t="s">
        <v>51</v>
      </c>
      <c r="Y32" s="316"/>
      <c r="Z32" s="316"/>
      <c r="AA32" s="316"/>
      <c r="AB32" s="316"/>
      <c r="AC32" s="52"/>
      <c r="AD32" s="52"/>
      <c r="AE32" s="52"/>
      <c r="AF32" s="52"/>
      <c r="AG32" s="52"/>
      <c r="AH32" s="52"/>
      <c r="AI32" s="52"/>
      <c r="AJ32" s="52"/>
      <c r="AK32" s="317">
        <f>SUM(AK23:AK30)</f>
        <v>0</v>
      </c>
      <c r="AL32" s="316"/>
      <c r="AM32" s="316"/>
      <c r="AN32" s="316"/>
      <c r="AO32" s="318"/>
      <c r="AP32" s="50"/>
      <c r="AQ32" s="54"/>
      <c r="BE32" s="312"/>
    </row>
    <row r="33" spans="2:43" s="1" customFormat="1" ht="6.95"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43" s="1" customFormat="1" ht="6.95"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44" s="1" customFormat="1" ht="6.95"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40"/>
    </row>
    <row r="39" spans="2:44" s="1" customFormat="1" ht="36.95" customHeight="1">
      <c r="B39" s="40"/>
      <c r="C39" s="60" t="s">
        <v>52</v>
      </c>
      <c r="AR39" s="40"/>
    </row>
    <row r="40" spans="2:44" s="1" customFormat="1" ht="6.95" customHeight="1">
      <c r="B40" s="40"/>
      <c r="AR40" s="40"/>
    </row>
    <row r="41" spans="2:44" s="3" customFormat="1" ht="14.45" customHeight="1">
      <c r="B41" s="61"/>
      <c r="C41" s="62" t="s">
        <v>16</v>
      </c>
      <c r="L41" s="3" t="str">
        <f>K5</f>
        <v>18-1225</v>
      </c>
      <c r="AR41" s="61"/>
    </row>
    <row r="42" spans="2:44" s="4" customFormat="1" ht="36.95" customHeight="1">
      <c r="B42" s="63"/>
      <c r="C42" s="64" t="s">
        <v>19</v>
      </c>
      <c r="L42" s="342" t="str">
        <f>K6</f>
        <v>Stavební úpravy 2.NP - 3.NP pavilonu A přestavba dětského oddělení na LDN - 2.část - 2.NP</v>
      </c>
      <c r="M42" s="343"/>
      <c r="N42" s="343"/>
      <c r="O42" s="343"/>
      <c r="P42" s="343"/>
      <c r="Q42" s="343"/>
      <c r="R42" s="343"/>
      <c r="S42" s="343"/>
      <c r="T42" s="343"/>
      <c r="U42" s="343"/>
      <c r="V42" s="343"/>
      <c r="W42" s="343"/>
      <c r="X42" s="343"/>
      <c r="Y42" s="343"/>
      <c r="Z42" s="343"/>
      <c r="AA42" s="343"/>
      <c r="AB42" s="343"/>
      <c r="AC42" s="343"/>
      <c r="AD42" s="343"/>
      <c r="AE42" s="343"/>
      <c r="AF42" s="343"/>
      <c r="AG42" s="343"/>
      <c r="AH42" s="343"/>
      <c r="AI42" s="343"/>
      <c r="AJ42" s="343"/>
      <c r="AK42" s="343"/>
      <c r="AL42" s="343"/>
      <c r="AM42" s="343"/>
      <c r="AN42" s="343"/>
      <c r="AO42" s="343"/>
      <c r="AR42" s="63"/>
    </row>
    <row r="43" spans="2:44" s="1" customFormat="1" ht="6.95" customHeight="1">
      <c r="B43" s="40"/>
      <c r="AR43" s="40"/>
    </row>
    <row r="44" spans="2:44" s="1" customFormat="1" ht="15">
      <c r="B44" s="40"/>
      <c r="C44" s="62" t="s">
        <v>24</v>
      </c>
      <c r="L44" s="65" t="str">
        <f>IF(K8="","",K8)</f>
        <v>Jindřichův Hradec</v>
      </c>
      <c r="AI44" s="62" t="s">
        <v>26</v>
      </c>
      <c r="AM44" s="344" t="str">
        <f>IF(AN8="","",AN8)</f>
        <v>27. 12. 2018</v>
      </c>
      <c r="AN44" s="344"/>
      <c r="AR44" s="40"/>
    </row>
    <row r="45" spans="2:44" s="1" customFormat="1" ht="6.95" customHeight="1">
      <c r="B45" s="40"/>
      <c r="AR45" s="40"/>
    </row>
    <row r="46" spans="2:56" s="1" customFormat="1" ht="15">
      <c r="B46" s="40"/>
      <c r="C46" s="62" t="s">
        <v>28</v>
      </c>
      <c r="L46" s="3" t="str">
        <f>IF(E11="","",E11)</f>
        <v xml:space="preserve"> </v>
      </c>
      <c r="AI46" s="62" t="s">
        <v>34</v>
      </c>
      <c r="AM46" s="336" t="str">
        <f>IF(E17="","",E17)</f>
        <v>ATELIER G+G s.r.o.</v>
      </c>
      <c r="AN46" s="336"/>
      <c r="AO46" s="336"/>
      <c r="AP46" s="336"/>
      <c r="AR46" s="40"/>
      <c r="AS46" s="337" t="s">
        <v>53</v>
      </c>
      <c r="AT46" s="338"/>
      <c r="AU46" s="67"/>
      <c r="AV46" s="67"/>
      <c r="AW46" s="67"/>
      <c r="AX46" s="67"/>
      <c r="AY46" s="67"/>
      <c r="AZ46" s="67"/>
      <c r="BA46" s="67"/>
      <c r="BB46" s="67"/>
      <c r="BC46" s="67"/>
      <c r="BD46" s="68"/>
    </row>
    <row r="47" spans="2:56" s="1" customFormat="1" ht="15">
      <c r="B47" s="40"/>
      <c r="C47" s="62" t="s">
        <v>32</v>
      </c>
      <c r="L47" s="3" t="str">
        <f>IF(E14="Vyplň údaj","",E14)</f>
        <v/>
      </c>
      <c r="AR47" s="40"/>
      <c r="AS47" s="339"/>
      <c r="AT47" s="340"/>
      <c r="AU47" s="41"/>
      <c r="AV47" s="41"/>
      <c r="AW47" s="41"/>
      <c r="AX47" s="41"/>
      <c r="AY47" s="41"/>
      <c r="AZ47" s="41"/>
      <c r="BA47" s="41"/>
      <c r="BB47" s="41"/>
      <c r="BC47" s="41"/>
      <c r="BD47" s="69"/>
    </row>
    <row r="48" spans="2:56" s="1" customFormat="1" ht="10.9" customHeight="1">
      <c r="B48" s="40"/>
      <c r="AR48" s="40"/>
      <c r="AS48" s="339"/>
      <c r="AT48" s="340"/>
      <c r="AU48" s="41"/>
      <c r="AV48" s="41"/>
      <c r="AW48" s="41"/>
      <c r="AX48" s="41"/>
      <c r="AY48" s="41"/>
      <c r="AZ48" s="41"/>
      <c r="BA48" s="41"/>
      <c r="BB48" s="41"/>
      <c r="BC48" s="41"/>
      <c r="BD48" s="69"/>
    </row>
    <row r="49" spans="2:56" s="1" customFormat="1" ht="29.25" customHeight="1">
      <c r="B49" s="40"/>
      <c r="C49" s="334" t="s">
        <v>54</v>
      </c>
      <c r="D49" s="335"/>
      <c r="E49" s="335"/>
      <c r="F49" s="335"/>
      <c r="G49" s="335"/>
      <c r="H49" s="70"/>
      <c r="I49" s="341" t="s">
        <v>55</v>
      </c>
      <c r="J49" s="335"/>
      <c r="K49" s="335"/>
      <c r="L49" s="335"/>
      <c r="M49" s="335"/>
      <c r="N49" s="335"/>
      <c r="O49" s="335"/>
      <c r="P49" s="335"/>
      <c r="Q49" s="335"/>
      <c r="R49" s="335"/>
      <c r="S49" s="335"/>
      <c r="T49" s="335"/>
      <c r="U49" s="335"/>
      <c r="V49" s="335"/>
      <c r="W49" s="335"/>
      <c r="X49" s="335"/>
      <c r="Y49" s="335"/>
      <c r="Z49" s="335"/>
      <c r="AA49" s="335"/>
      <c r="AB49" s="335"/>
      <c r="AC49" s="335"/>
      <c r="AD49" s="335"/>
      <c r="AE49" s="335"/>
      <c r="AF49" s="335"/>
      <c r="AG49" s="345" t="s">
        <v>56</v>
      </c>
      <c r="AH49" s="335"/>
      <c r="AI49" s="335"/>
      <c r="AJ49" s="335"/>
      <c r="AK49" s="335"/>
      <c r="AL49" s="335"/>
      <c r="AM49" s="335"/>
      <c r="AN49" s="341" t="s">
        <v>57</v>
      </c>
      <c r="AO49" s="335"/>
      <c r="AP49" s="335"/>
      <c r="AQ49" s="71" t="s">
        <v>58</v>
      </c>
      <c r="AR49" s="40"/>
      <c r="AS49" s="72" t="s">
        <v>59</v>
      </c>
      <c r="AT49" s="73" t="s">
        <v>60</v>
      </c>
      <c r="AU49" s="73" t="s">
        <v>61</v>
      </c>
      <c r="AV49" s="73" t="s">
        <v>62</v>
      </c>
      <c r="AW49" s="73" t="s">
        <v>63</v>
      </c>
      <c r="AX49" s="73" t="s">
        <v>64</v>
      </c>
      <c r="AY49" s="73" t="s">
        <v>65</v>
      </c>
      <c r="AZ49" s="73" t="s">
        <v>66</v>
      </c>
      <c r="BA49" s="73" t="s">
        <v>67</v>
      </c>
      <c r="BB49" s="73" t="s">
        <v>68</v>
      </c>
      <c r="BC49" s="73" t="s">
        <v>69</v>
      </c>
      <c r="BD49" s="74" t="s">
        <v>70</v>
      </c>
    </row>
    <row r="50" spans="2:56" s="1" customFormat="1" ht="10.9" customHeight="1">
      <c r="B50" s="40"/>
      <c r="AR50" s="40"/>
      <c r="AS50" s="75"/>
      <c r="AT50" s="67"/>
      <c r="AU50" s="67"/>
      <c r="AV50" s="67"/>
      <c r="AW50" s="67"/>
      <c r="AX50" s="67"/>
      <c r="AY50" s="67"/>
      <c r="AZ50" s="67"/>
      <c r="BA50" s="67"/>
      <c r="BB50" s="67"/>
      <c r="BC50" s="67"/>
      <c r="BD50" s="68"/>
    </row>
    <row r="51" spans="2:90" s="4" customFormat="1" ht="32.45" customHeight="1">
      <c r="B51" s="63"/>
      <c r="C51" s="76" t="s">
        <v>71</v>
      </c>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346">
        <f>ROUND(SUM(AG52:AG59),2)</f>
        <v>0</v>
      </c>
      <c r="AH51" s="346"/>
      <c r="AI51" s="346"/>
      <c r="AJ51" s="346"/>
      <c r="AK51" s="346"/>
      <c r="AL51" s="346"/>
      <c r="AM51" s="346"/>
      <c r="AN51" s="347">
        <f aca="true" t="shared" si="0" ref="AN51:AN59">SUM(AG51,AT51)</f>
        <v>0</v>
      </c>
      <c r="AO51" s="347"/>
      <c r="AP51" s="347"/>
      <c r="AQ51" s="78" t="s">
        <v>5</v>
      </c>
      <c r="AR51" s="63"/>
      <c r="AS51" s="79">
        <f>ROUND(SUM(AS52:AS59),2)</f>
        <v>0</v>
      </c>
      <c r="AT51" s="80">
        <f aca="true" t="shared" si="1" ref="AT51:AT59">ROUND(SUM(AV51:AW51),2)</f>
        <v>0</v>
      </c>
      <c r="AU51" s="81">
        <f>ROUND(SUM(AU52:AU59),5)</f>
        <v>0</v>
      </c>
      <c r="AV51" s="80">
        <f>ROUND(AZ51*L26,2)</f>
        <v>0</v>
      </c>
      <c r="AW51" s="80">
        <f>ROUND(BA51*L27,2)</f>
        <v>0</v>
      </c>
      <c r="AX51" s="80">
        <f>ROUND(BB51*L26,2)</f>
        <v>0</v>
      </c>
      <c r="AY51" s="80">
        <f>ROUND(BC51*L27,2)</f>
        <v>0</v>
      </c>
      <c r="AZ51" s="80">
        <f>ROUND(SUM(AZ52:AZ59),2)</f>
        <v>0</v>
      </c>
      <c r="BA51" s="80">
        <f>ROUND(SUM(BA52:BA59),2)</f>
        <v>0</v>
      </c>
      <c r="BB51" s="80">
        <f>ROUND(SUM(BB52:BB59),2)</f>
        <v>0</v>
      </c>
      <c r="BC51" s="80">
        <f>ROUND(SUM(BC52:BC59),2)</f>
        <v>0</v>
      </c>
      <c r="BD51" s="82">
        <f>ROUND(SUM(BD52:BD59),2)</f>
        <v>0</v>
      </c>
      <c r="BS51" s="64" t="s">
        <v>72</v>
      </c>
      <c r="BT51" s="64" t="s">
        <v>73</v>
      </c>
      <c r="BU51" s="83" t="s">
        <v>74</v>
      </c>
      <c r="BV51" s="64" t="s">
        <v>75</v>
      </c>
      <c r="BW51" s="64" t="s">
        <v>7</v>
      </c>
      <c r="BX51" s="64" t="s">
        <v>76</v>
      </c>
      <c r="CL51" s="64" t="s">
        <v>22</v>
      </c>
    </row>
    <row r="52" spans="1:91" s="5" customFormat="1" ht="16.5" customHeight="1">
      <c r="A52" s="84" t="s">
        <v>77</v>
      </c>
      <c r="B52" s="85"/>
      <c r="C52" s="86"/>
      <c r="D52" s="331" t="s">
        <v>78</v>
      </c>
      <c r="E52" s="331"/>
      <c r="F52" s="331"/>
      <c r="G52" s="331"/>
      <c r="H52" s="331"/>
      <c r="I52" s="87"/>
      <c r="J52" s="331" t="s">
        <v>79</v>
      </c>
      <c r="K52" s="331"/>
      <c r="L52" s="331"/>
      <c r="M52" s="331"/>
      <c r="N52" s="331"/>
      <c r="O52" s="331"/>
      <c r="P52" s="331"/>
      <c r="Q52" s="331"/>
      <c r="R52" s="331"/>
      <c r="S52" s="331"/>
      <c r="T52" s="331"/>
      <c r="U52" s="331"/>
      <c r="V52" s="331"/>
      <c r="W52" s="331"/>
      <c r="X52" s="331"/>
      <c r="Y52" s="331"/>
      <c r="Z52" s="331"/>
      <c r="AA52" s="331"/>
      <c r="AB52" s="331"/>
      <c r="AC52" s="331"/>
      <c r="AD52" s="331"/>
      <c r="AE52" s="331"/>
      <c r="AF52" s="331"/>
      <c r="AG52" s="332">
        <f>'01 - stavební část'!J27</f>
        <v>0</v>
      </c>
      <c r="AH52" s="333"/>
      <c r="AI52" s="333"/>
      <c r="AJ52" s="333"/>
      <c r="AK52" s="333"/>
      <c r="AL52" s="333"/>
      <c r="AM52" s="333"/>
      <c r="AN52" s="332">
        <f t="shared" si="0"/>
        <v>0</v>
      </c>
      <c r="AO52" s="333"/>
      <c r="AP52" s="333"/>
      <c r="AQ52" s="88" t="s">
        <v>80</v>
      </c>
      <c r="AR52" s="85"/>
      <c r="AS52" s="89">
        <v>0</v>
      </c>
      <c r="AT52" s="90">
        <f t="shared" si="1"/>
        <v>0</v>
      </c>
      <c r="AU52" s="91">
        <f>'01 - stavební část'!P99</f>
        <v>0</v>
      </c>
      <c r="AV52" s="90">
        <f>'01 - stavební část'!J30</f>
        <v>0</v>
      </c>
      <c r="AW52" s="90">
        <f>'01 - stavební část'!J31</f>
        <v>0</v>
      </c>
      <c r="AX52" s="90">
        <f>'01 - stavební část'!J32</f>
        <v>0</v>
      </c>
      <c r="AY52" s="90">
        <f>'01 - stavební část'!J33</f>
        <v>0</v>
      </c>
      <c r="AZ52" s="90">
        <f>'01 - stavební část'!F30</f>
        <v>0</v>
      </c>
      <c r="BA52" s="90">
        <f>'01 - stavební část'!F31</f>
        <v>0</v>
      </c>
      <c r="BB52" s="90">
        <f>'01 - stavební část'!F32</f>
        <v>0</v>
      </c>
      <c r="BC52" s="90">
        <f>'01 - stavební část'!F33</f>
        <v>0</v>
      </c>
      <c r="BD52" s="92">
        <f>'01 - stavební část'!F34</f>
        <v>0</v>
      </c>
      <c r="BT52" s="93" t="s">
        <v>81</v>
      </c>
      <c r="BV52" s="93" t="s">
        <v>75</v>
      </c>
      <c r="BW52" s="93" t="s">
        <v>82</v>
      </c>
      <c r="BX52" s="93" t="s">
        <v>7</v>
      </c>
      <c r="CL52" s="93" t="s">
        <v>22</v>
      </c>
      <c r="CM52" s="93" t="s">
        <v>83</v>
      </c>
    </row>
    <row r="53" spans="1:91" s="5" customFormat="1" ht="16.5" customHeight="1">
      <c r="A53" s="84" t="s">
        <v>77</v>
      </c>
      <c r="B53" s="85"/>
      <c r="C53" s="86"/>
      <c r="D53" s="331" t="s">
        <v>84</v>
      </c>
      <c r="E53" s="331"/>
      <c r="F53" s="331"/>
      <c r="G53" s="331"/>
      <c r="H53" s="331"/>
      <c r="I53" s="87"/>
      <c r="J53" s="331" t="s">
        <v>85</v>
      </c>
      <c r="K53" s="331"/>
      <c r="L53" s="331"/>
      <c r="M53" s="331"/>
      <c r="N53" s="331"/>
      <c r="O53" s="331"/>
      <c r="P53" s="331"/>
      <c r="Q53" s="331"/>
      <c r="R53" s="331"/>
      <c r="S53" s="331"/>
      <c r="T53" s="331"/>
      <c r="U53" s="331"/>
      <c r="V53" s="331"/>
      <c r="W53" s="331"/>
      <c r="X53" s="331"/>
      <c r="Y53" s="331"/>
      <c r="Z53" s="331"/>
      <c r="AA53" s="331"/>
      <c r="AB53" s="331"/>
      <c r="AC53" s="331"/>
      <c r="AD53" s="331"/>
      <c r="AE53" s="331"/>
      <c r="AF53" s="331"/>
      <c r="AG53" s="332">
        <f>'02 - elektroinstalace - s...'!J27</f>
        <v>0</v>
      </c>
      <c r="AH53" s="333"/>
      <c r="AI53" s="333"/>
      <c r="AJ53" s="333"/>
      <c r="AK53" s="333"/>
      <c r="AL53" s="333"/>
      <c r="AM53" s="333"/>
      <c r="AN53" s="332">
        <f t="shared" si="0"/>
        <v>0</v>
      </c>
      <c r="AO53" s="333"/>
      <c r="AP53" s="333"/>
      <c r="AQ53" s="88" t="s">
        <v>80</v>
      </c>
      <c r="AR53" s="85"/>
      <c r="AS53" s="89">
        <v>0</v>
      </c>
      <c r="AT53" s="90">
        <f t="shared" si="1"/>
        <v>0</v>
      </c>
      <c r="AU53" s="91">
        <f>'02 - elektroinstalace - s...'!P132</f>
        <v>0</v>
      </c>
      <c r="AV53" s="90">
        <f>'02 - elektroinstalace - s...'!J30</f>
        <v>0</v>
      </c>
      <c r="AW53" s="90">
        <f>'02 - elektroinstalace - s...'!J31</f>
        <v>0</v>
      </c>
      <c r="AX53" s="90">
        <f>'02 - elektroinstalace - s...'!J32</f>
        <v>0</v>
      </c>
      <c r="AY53" s="90">
        <f>'02 - elektroinstalace - s...'!J33</f>
        <v>0</v>
      </c>
      <c r="AZ53" s="90">
        <f>'02 - elektroinstalace - s...'!F30</f>
        <v>0</v>
      </c>
      <c r="BA53" s="90">
        <f>'02 - elektroinstalace - s...'!F31</f>
        <v>0</v>
      </c>
      <c r="BB53" s="90">
        <f>'02 - elektroinstalace - s...'!F32</f>
        <v>0</v>
      </c>
      <c r="BC53" s="90">
        <f>'02 - elektroinstalace - s...'!F33</f>
        <v>0</v>
      </c>
      <c r="BD53" s="92">
        <f>'02 - elektroinstalace - s...'!F34</f>
        <v>0</v>
      </c>
      <c r="BT53" s="93" t="s">
        <v>81</v>
      </c>
      <c r="BV53" s="93" t="s">
        <v>75</v>
      </c>
      <c r="BW53" s="93" t="s">
        <v>86</v>
      </c>
      <c r="BX53" s="93" t="s">
        <v>7</v>
      </c>
      <c r="CL53" s="93" t="s">
        <v>5</v>
      </c>
      <c r="CM53" s="93" t="s">
        <v>83</v>
      </c>
    </row>
    <row r="54" spans="1:91" s="5" customFormat="1" ht="16.5" customHeight="1">
      <c r="A54" s="84" t="s">
        <v>77</v>
      </c>
      <c r="B54" s="85"/>
      <c r="C54" s="86"/>
      <c r="D54" s="331" t="s">
        <v>87</v>
      </c>
      <c r="E54" s="331"/>
      <c r="F54" s="331"/>
      <c r="G54" s="331"/>
      <c r="H54" s="331"/>
      <c r="I54" s="87"/>
      <c r="J54" s="331" t="s">
        <v>88</v>
      </c>
      <c r="K54" s="331"/>
      <c r="L54" s="331"/>
      <c r="M54" s="331"/>
      <c r="N54" s="331"/>
      <c r="O54" s="331"/>
      <c r="P54" s="331"/>
      <c r="Q54" s="331"/>
      <c r="R54" s="331"/>
      <c r="S54" s="331"/>
      <c r="T54" s="331"/>
      <c r="U54" s="331"/>
      <c r="V54" s="331"/>
      <c r="W54" s="331"/>
      <c r="X54" s="331"/>
      <c r="Y54" s="331"/>
      <c r="Z54" s="331"/>
      <c r="AA54" s="331"/>
      <c r="AB54" s="331"/>
      <c r="AC54" s="331"/>
      <c r="AD54" s="331"/>
      <c r="AE54" s="331"/>
      <c r="AF54" s="331"/>
      <c r="AG54" s="332">
        <f>'03 - zdravotechnické inst...'!J27</f>
        <v>0</v>
      </c>
      <c r="AH54" s="333"/>
      <c r="AI54" s="333"/>
      <c r="AJ54" s="333"/>
      <c r="AK54" s="333"/>
      <c r="AL54" s="333"/>
      <c r="AM54" s="333"/>
      <c r="AN54" s="332">
        <f t="shared" si="0"/>
        <v>0</v>
      </c>
      <c r="AO54" s="333"/>
      <c r="AP54" s="333"/>
      <c r="AQ54" s="88" t="s">
        <v>80</v>
      </c>
      <c r="AR54" s="85"/>
      <c r="AS54" s="89">
        <v>0</v>
      </c>
      <c r="AT54" s="90">
        <f t="shared" si="1"/>
        <v>0</v>
      </c>
      <c r="AU54" s="91">
        <f>'03 - zdravotechnické inst...'!P83</f>
        <v>0</v>
      </c>
      <c r="AV54" s="90">
        <f>'03 - zdravotechnické inst...'!J30</f>
        <v>0</v>
      </c>
      <c r="AW54" s="90">
        <f>'03 - zdravotechnické inst...'!J31</f>
        <v>0</v>
      </c>
      <c r="AX54" s="90">
        <f>'03 - zdravotechnické inst...'!J32</f>
        <v>0</v>
      </c>
      <c r="AY54" s="90">
        <f>'03 - zdravotechnické inst...'!J33</f>
        <v>0</v>
      </c>
      <c r="AZ54" s="90">
        <f>'03 - zdravotechnické inst...'!F30</f>
        <v>0</v>
      </c>
      <c r="BA54" s="90">
        <f>'03 - zdravotechnické inst...'!F31</f>
        <v>0</v>
      </c>
      <c r="BB54" s="90">
        <f>'03 - zdravotechnické inst...'!F32</f>
        <v>0</v>
      </c>
      <c r="BC54" s="90">
        <f>'03 - zdravotechnické inst...'!F33</f>
        <v>0</v>
      </c>
      <c r="BD54" s="92">
        <f>'03 - zdravotechnické inst...'!F34</f>
        <v>0</v>
      </c>
      <c r="BT54" s="93" t="s">
        <v>81</v>
      </c>
      <c r="BV54" s="93" t="s">
        <v>75</v>
      </c>
      <c r="BW54" s="93" t="s">
        <v>89</v>
      </c>
      <c r="BX54" s="93" t="s">
        <v>7</v>
      </c>
      <c r="CL54" s="93" t="s">
        <v>5</v>
      </c>
      <c r="CM54" s="93" t="s">
        <v>83</v>
      </c>
    </row>
    <row r="55" spans="1:91" s="5" customFormat="1" ht="16.5" customHeight="1">
      <c r="A55" s="84" t="s">
        <v>77</v>
      </c>
      <c r="B55" s="85"/>
      <c r="C55" s="86"/>
      <c r="D55" s="331" t="s">
        <v>90</v>
      </c>
      <c r="E55" s="331"/>
      <c r="F55" s="331"/>
      <c r="G55" s="331"/>
      <c r="H55" s="331"/>
      <c r="I55" s="87"/>
      <c r="J55" s="331" t="s">
        <v>91</v>
      </c>
      <c r="K55" s="331"/>
      <c r="L55" s="331"/>
      <c r="M55" s="331"/>
      <c r="N55" s="331"/>
      <c r="O55" s="331"/>
      <c r="P55" s="331"/>
      <c r="Q55" s="331"/>
      <c r="R55" s="331"/>
      <c r="S55" s="331"/>
      <c r="T55" s="331"/>
      <c r="U55" s="331"/>
      <c r="V55" s="331"/>
      <c r="W55" s="331"/>
      <c r="X55" s="331"/>
      <c r="Y55" s="331"/>
      <c r="Z55" s="331"/>
      <c r="AA55" s="331"/>
      <c r="AB55" s="331"/>
      <c r="AC55" s="331"/>
      <c r="AD55" s="331"/>
      <c r="AE55" s="331"/>
      <c r="AF55" s="331"/>
      <c r="AG55" s="332">
        <f>'04 - rozvody medicinálníc...'!J27</f>
        <v>0</v>
      </c>
      <c r="AH55" s="333"/>
      <c r="AI55" s="333"/>
      <c r="AJ55" s="333"/>
      <c r="AK55" s="333"/>
      <c r="AL55" s="333"/>
      <c r="AM55" s="333"/>
      <c r="AN55" s="332">
        <f t="shared" si="0"/>
        <v>0</v>
      </c>
      <c r="AO55" s="333"/>
      <c r="AP55" s="333"/>
      <c r="AQ55" s="88" t="s">
        <v>80</v>
      </c>
      <c r="AR55" s="85"/>
      <c r="AS55" s="89">
        <v>0</v>
      </c>
      <c r="AT55" s="90">
        <f t="shared" si="1"/>
        <v>0</v>
      </c>
      <c r="AU55" s="91">
        <f>'04 - rozvody medicinálníc...'!P83</f>
        <v>0</v>
      </c>
      <c r="AV55" s="90">
        <f>'04 - rozvody medicinálníc...'!J30</f>
        <v>0</v>
      </c>
      <c r="AW55" s="90">
        <f>'04 - rozvody medicinálníc...'!J31</f>
        <v>0</v>
      </c>
      <c r="AX55" s="90">
        <f>'04 - rozvody medicinálníc...'!J32</f>
        <v>0</v>
      </c>
      <c r="AY55" s="90">
        <f>'04 - rozvody medicinálníc...'!J33</f>
        <v>0</v>
      </c>
      <c r="AZ55" s="90">
        <f>'04 - rozvody medicinálníc...'!F30</f>
        <v>0</v>
      </c>
      <c r="BA55" s="90">
        <f>'04 - rozvody medicinálníc...'!F31</f>
        <v>0</v>
      </c>
      <c r="BB55" s="90">
        <f>'04 - rozvody medicinálníc...'!F32</f>
        <v>0</v>
      </c>
      <c r="BC55" s="90">
        <f>'04 - rozvody medicinálníc...'!F33</f>
        <v>0</v>
      </c>
      <c r="BD55" s="92">
        <f>'04 - rozvody medicinálníc...'!F34</f>
        <v>0</v>
      </c>
      <c r="BT55" s="93" t="s">
        <v>81</v>
      </c>
      <c r="BV55" s="93" t="s">
        <v>75</v>
      </c>
      <c r="BW55" s="93" t="s">
        <v>92</v>
      </c>
      <c r="BX55" s="93" t="s">
        <v>7</v>
      </c>
      <c r="CL55" s="93" t="s">
        <v>5</v>
      </c>
      <c r="CM55" s="93" t="s">
        <v>83</v>
      </c>
    </row>
    <row r="56" spans="1:91" s="5" customFormat="1" ht="16.5" customHeight="1">
      <c r="A56" s="84" t="s">
        <v>77</v>
      </c>
      <c r="B56" s="85"/>
      <c r="C56" s="86"/>
      <c r="D56" s="331" t="s">
        <v>93</v>
      </c>
      <c r="E56" s="331"/>
      <c r="F56" s="331"/>
      <c r="G56" s="331"/>
      <c r="H56" s="331"/>
      <c r="I56" s="87"/>
      <c r="J56" s="331" t="s">
        <v>94</v>
      </c>
      <c r="K56" s="331"/>
      <c r="L56" s="331"/>
      <c r="M56" s="331"/>
      <c r="N56" s="331"/>
      <c r="O56" s="331"/>
      <c r="P56" s="331"/>
      <c r="Q56" s="331"/>
      <c r="R56" s="331"/>
      <c r="S56" s="331"/>
      <c r="T56" s="331"/>
      <c r="U56" s="331"/>
      <c r="V56" s="331"/>
      <c r="W56" s="331"/>
      <c r="X56" s="331"/>
      <c r="Y56" s="331"/>
      <c r="Z56" s="331"/>
      <c r="AA56" s="331"/>
      <c r="AB56" s="331"/>
      <c r="AC56" s="331"/>
      <c r="AD56" s="331"/>
      <c r="AE56" s="331"/>
      <c r="AF56" s="331"/>
      <c r="AG56" s="332">
        <f>'05 - ústřední vytápění'!J27</f>
        <v>0</v>
      </c>
      <c r="AH56" s="333"/>
      <c r="AI56" s="333"/>
      <c r="AJ56" s="333"/>
      <c r="AK56" s="333"/>
      <c r="AL56" s="333"/>
      <c r="AM56" s="333"/>
      <c r="AN56" s="332">
        <f t="shared" si="0"/>
        <v>0</v>
      </c>
      <c r="AO56" s="333"/>
      <c r="AP56" s="333"/>
      <c r="AQ56" s="88" t="s">
        <v>80</v>
      </c>
      <c r="AR56" s="85"/>
      <c r="AS56" s="89">
        <v>0</v>
      </c>
      <c r="AT56" s="90">
        <f t="shared" si="1"/>
        <v>0</v>
      </c>
      <c r="AU56" s="91">
        <f>'05 - ústřední vytápění'!P78</f>
        <v>0</v>
      </c>
      <c r="AV56" s="90">
        <f>'05 - ústřední vytápění'!J30</f>
        <v>0</v>
      </c>
      <c r="AW56" s="90">
        <f>'05 - ústřední vytápění'!J31</f>
        <v>0</v>
      </c>
      <c r="AX56" s="90">
        <f>'05 - ústřední vytápění'!J32</f>
        <v>0</v>
      </c>
      <c r="AY56" s="90">
        <f>'05 - ústřední vytápění'!J33</f>
        <v>0</v>
      </c>
      <c r="AZ56" s="90">
        <f>'05 - ústřední vytápění'!F30</f>
        <v>0</v>
      </c>
      <c r="BA56" s="90">
        <f>'05 - ústřední vytápění'!F31</f>
        <v>0</v>
      </c>
      <c r="BB56" s="90">
        <f>'05 - ústřední vytápění'!F32</f>
        <v>0</v>
      </c>
      <c r="BC56" s="90">
        <f>'05 - ústřední vytápění'!F33</f>
        <v>0</v>
      </c>
      <c r="BD56" s="92">
        <f>'05 - ústřední vytápění'!F34</f>
        <v>0</v>
      </c>
      <c r="BT56" s="93" t="s">
        <v>81</v>
      </c>
      <c r="BV56" s="93" t="s">
        <v>75</v>
      </c>
      <c r="BW56" s="93" t="s">
        <v>95</v>
      </c>
      <c r="BX56" s="93" t="s">
        <v>7</v>
      </c>
      <c r="CL56" s="93" t="s">
        <v>5</v>
      </c>
      <c r="CM56" s="93" t="s">
        <v>83</v>
      </c>
    </row>
    <row r="57" spans="1:91" s="5" customFormat="1" ht="16.5" customHeight="1">
      <c r="A57" s="84" t="s">
        <v>77</v>
      </c>
      <c r="B57" s="85"/>
      <c r="C57" s="86"/>
      <c r="D57" s="331" t="s">
        <v>96</v>
      </c>
      <c r="E57" s="331"/>
      <c r="F57" s="331"/>
      <c r="G57" s="331"/>
      <c r="H57" s="331"/>
      <c r="I57" s="87"/>
      <c r="J57" s="331" t="s">
        <v>97</v>
      </c>
      <c r="K57" s="331"/>
      <c r="L57" s="331"/>
      <c r="M57" s="331"/>
      <c r="N57" s="331"/>
      <c r="O57" s="331"/>
      <c r="P57" s="331"/>
      <c r="Q57" s="331"/>
      <c r="R57" s="331"/>
      <c r="S57" s="331"/>
      <c r="T57" s="331"/>
      <c r="U57" s="331"/>
      <c r="V57" s="331"/>
      <c r="W57" s="331"/>
      <c r="X57" s="331"/>
      <c r="Y57" s="331"/>
      <c r="Z57" s="331"/>
      <c r="AA57" s="331"/>
      <c r="AB57" s="331"/>
      <c r="AC57" s="331"/>
      <c r="AD57" s="331"/>
      <c r="AE57" s="331"/>
      <c r="AF57" s="331"/>
      <c r="AG57" s="332">
        <f>'06 - elektroinstalace - s...'!J27</f>
        <v>0</v>
      </c>
      <c r="AH57" s="333"/>
      <c r="AI57" s="333"/>
      <c r="AJ57" s="333"/>
      <c r="AK57" s="333"/>
      <c r="AL57" s="333"/>
      <c r="AM57" s="333"/>
      <c r="AN57" s="332">
        <f t="shared" si="0"/>
        <v>0</v>
      </c>
      <c r="AO57" s="333"/>
      <c r="AP57" s="333"/>
      <c r="AQ57" s="88" t="s">
        <v>80</v>
      </c>
      <c r="AR57" s="85"/>
      <c r="AS57" s="89">
        <v>0</v>
      </c>
      <c r="AT57" s="90">
        <f t="shared" si="1"/>
        <v>0</v>
      </c>
      <c r="AU57" s="91">
        <f>'06 - elektroinstalace - s...'!P86</f>
        <v>0</v>
      </c>
      <c r="AV57" s="90">
        <f>'06 - elektroinstalace - s...'!J30</f>
        <v>0</v>
      </c>
      <c r="AW57" s="90">
        <f>'06 - elektroinstalace - s...'!J31</f>
        <v>0</v>
      </c>
      <c r="AX57" s="90">
        <f>'06 - elektroinstalace - s...'!J32</f>
        <v>0</v>
      </c>
      <c r="AY57" s="90">
        <f>'06 - elektroinstalace - s...'!J33</f>
        <v>0</v>
      </c>
      <c r="AZ57" s="90">
        <f>'06 - elektroinstalace - s...'!F30</f>
        <v>0</v>
      </c>
      <c r="BA57" s="90">
        <f>'06 - elektroinstalace - s...'!F31</f>
        <v>0</v>
      </c>
      <c r="BB57" s="90">
        <f>'06 - elektroinstalace - s...'!F32</f>
        <v>0</v>
      </c>
      <c r="BC57" s="90">
        <f>'06 - elektroinstalace - s...'!F33</f>
        <v>0</v>
      </c>
      <c r="BD57" s="92">
        <f>'06 - elektroinstalace - s...'!F34</f>
        <v>0</v>
      </c>
      <c r="BT57" s="93" t="s">
        <v>81</v>
      </c>
      <c r="BV57" s="93" t="s">
        <v>75</v>
      </c>
      <c r="BW57" s="93" t="s">
        <v>98</v>
      </c>
      <c r="BX57" s="93" t="s">
        <v>7</v>
      </c>
      <c r="CL57" s="93" t="s">
        <v>5</v>
      </c>
      <c r="CM57" s="93" t="s">
        <v>83</v>
      </c>
    </row>
    <row r="58" spans="1:91" s="5" customFormat="1" ht="16.5" customHeight="1">
      <c r="A58" s="84" t="s">
        <v>77</v>
      </c>
      <c r="B58" s="85"/>
      <c r="C58" s="86"/>
      <c r="D58" s="331" t="s">
        <v>99</v>
      </c>
      <c r="E58" s="331"/>
      <c r="F58" s="331"/>
      <c r="G58" s="331"/>
      <c r="H58" s="331"/>
      <c r="I58" s="87"/>
      <c r="J58" s="331" t="s">
        <v>100</v>
      </c>
      <c r="K58" s="331"/>
      <c r="L58" s="331"/>
      <c r="M58" s="331"/>
      <c r="N58" s="331"/>
      <c r="O58" s="331"/>
      <c r="P58" s="331"/>
      <c r="Q58" s="331"/>
      <c r="R58" s="331"/>
      <c r="S58" s="331"/>
      <c r="T58" s="331"/>
      <c r="U58" s="331"/>
      <c r="V58" s="331"/>
      <c r="W58" s="331"/>
      <c r="X58" s="331"/>
      <c r="Y58" s="331"/>
      <c r="Z58" s="331"/>
      <c r="AA58" s="331"/>
      <c r="AB58" s="331"/>
      <c r="AC58" s="331"/>
      <c r="AD58" s="331"/>
      <c r="AE58" s="331"/>
      <c r="AF58" s="331"/>
      <c r="AG58" s="332">
        <f>'07 - VZT'!J27</f>
        <v>0</v>
      </c>
      <c r="AH58" s="333"/>
      <c r="AI58" s="333"/>
      <c r="AJ58" s="333"/>
      <c r="AK58" s="333"/>
      <c r="AL58" s="333"/>
      <c r="AM58" s="333"/>
      <c r="AN58" s="332">
        <f t="shared" si="0"/>
        <v>0</v>
      </c>
      <c r="AO58" s="333"/>
      <c r="AP58" s="333"/>
      <c r="AQ58" s="88" t="s">
        <v>80</v>
      </c>
      <c r="AR58" s="85"/>
      <c r="AS58" s="89">
        <v>0</v>
      </c>
      <c r="AT58" s="90">
        <f t="shared" si="1"/>
        <v>0</v>
      </c>
      <c r="AU58" s="91">
        <f>'07 - VZT'!P80</f>
        <v>0</v>
      </c>
      <c r="AV58" s="90">
        <f>'07 - VZT'!J30</f>
        <v>0</v>
      </c>
      <c r="AW58" s="90">
        <f>'07 - VZT'!J31</f>
        <v>0</v>
      </c>
      <c r="AX58" s="90">
        <f>'07 - VZT'!J32</f>
        <v>0</v>
      </c>
      <c r="AY58" s="90">
        <f>'07 - VZT'!J33</f>
        <v>0</v>
      </c>
      <c r="AZ58" s="90">
        <f>'07 - VZT'!F30</f>
        <v>0</v>
      </c>
      <c r="BA58" s="90">
        <f>'07 - VZT'!F31</f>
        <v>0</v>
      </c>
      <c r="BB58" s="90">
        <f>'07 - VZT'!F32</f>
        <v>0</v>
      </c>
      <c r="BC58" s="90">
        <f>'07 - VZT'!F33</f>
        <v>0</v>
      </c>
      <c r="BD58" s="92">
        <f>'07 - VZT'!F34</f>
        <v>0</v>
      </c>
      <c r="BT58" s="93" t="s">
        <v>81</v>
      </c>
      <c r="BV58" s="93" t="s">
        <v>75</v>
      </c>
      <c r="BW58" s="93" t="s">
        <v>101</v>
      </c>
      <c r="BX58" s="93" t="s">
        <v>7</v>
      </c>
      <c r="CL58" s="93" t="s">
        <v>5</v>
      </c>
      <c r="CM58" s="93" t="s">
        <v>83</v>
      </c>
    </row>
    <row r="59" spans="1:91" s="5" customFormat="1" ht="16.5" customHeight="1">
      <c r="A59" s="84" t="s">
        <v>77</v>
      </c>
      <c r="B59" s="85"/>
      <c r="C59" s="86"/>
      <c r="D59" s="331" t="s">
        <v>102</v>
      </c>
      <c r="E59" s="331"/>
      <c r="F59" s="331"/>
      <c r="G59" s="331"/>
      <c r="H59" s="331"/>
      <c r="I59" s="87"/>
      <c r="J59" s="331" t="s">
        <v>103</v>
      </c>
      <c r="K59" s="331"/>
      <c r="L59" s="331"/>
      <c r="M59" s="331"/>
      <c r="N59" s="331"/>
      <c r="O59" s="331"/>
      <c r="P59" s="331"/>
      <c r="Q59" s="331"/>
      <c r="R59" s="331"/>
      <c r="S59" s="331"/>
      <c r="T59" s="331"/>
      <c r="U59" s="331"/>
      <c r="V59" s="331"/>
      <c r="W59" s="331"/>
      <c r="X59" s="331"/>
      <c r="Y59" s="331"/>
      <c r="Z59" s="331"/>
      <c r="AA59" s="331"/>
      <c r="AB59" s="331"/>
      <c r="AC59" s="331"/>
      <c r="AD59" s="331"/>
      <c r="AE59" s="331"/>
      <c r="AF59" s="331"/>
      <c r="AG59" s="332">
        <f>'VON - vedlejší a ostatní ...'!J27</f>
        <v>0</v>
      </c>
      <c r="AH59" s="333"/>
      <c r="AI59" s="333"/>
      <c r="AJ59" s="333"/>
      <c r="AK59" s="333"/>
      <c r="AL59" s="333"/>
      <c r="AM59" s="333"/>
      <c r="AN59" s="332">
        <f t="shared" si="0"/>
        <v>0</v>
      </c>
      <c r="AO59" s="333"/>
      <c r="AP59" s="333"/>
      <c r="AQ59" s="88" t="s">
        <v>102</v>
      </c>
      <c r="AR59" s="85"/>
      <c r="AS59" s="94">
        <v>0</v>
      </c>
      <c r="AT59" s="95">
        <f t="shared" si="1"/>
        <v>0</v>
      </c>
      <c r="AU59" s="96">
        <f>'VON - vedlejší a ostatní ...'!P82</f>
        <v>0</v>
      </c>
      <c r="AV59" s="95">
        <f>'VON - vedlejší a ostatní ...'!J30</f>
        <v>0</v>
      </c>
      <c r="AW59" s="95">
        <f>'VON - vedlejší a ostatní ...'!J31</f>
        <v>0</v>
      </c>
      <c r="AX59" s="95">
        <f>'VON - vedlejší a ostatní ...'!J32</f>
        <v>0</v>
      </c>
      <c r="AY59" s="95">
        <f>'VON - vedlejší a ostatní ...'!J33</f>
        <v>0</v>
      </c>
      <c r="AZ59" s="95">
        <f>'VON - vedlejší a ostatní ...'!F30</f>
        <v>0</v>
      </c>
      <c r="BA59" s="95">
        <f>'VON - vedlejší a ostatní ...'!F31</f>
        <v>0</v>
      </c>
      <c r="BB59" s="95">
        <f>'VON - vedlejší a ostatní ...'!F32</f>
        <v>0</v>
      </c>
      <c r="BC59" s="95">
        <f>'VON - vedlejší a ostatní ...'!F33</f>
        <v>0</v>
      </c>
      <c r="BD59" s="97">
        <f>'VON - vedlejší a ostatní ...'!F34</f>
        <v>0</v>
      </c>
      <c r="BT59" s="93" t="s">
        <v>81</v>
      </c>
      <c r="BV59" s="93" t="s">
        <v>75</v>
      </c>
      <c r="BW59" s="93" t="s">
        <v>104</v>
      </c>
      <c r="BX59" s="93" t="s">
        <v>7</v>
      </c>
      <c r="CL59" s="93" t="s">
        <v>5</v>
      </c>
      <c r="CM59" s="93" t="s">
        <v>83</v>
      </c>
    </row>
    <row r="60" spans="2:44" s="1" customFormat="1" ht="30" customHeight="1">
      <c r="B60" s="40"/>
      <c r="AR60" s="40"/>
    </row>
    <row r="61" spans="2:44" s="1" customFormat="1" ht="6.95" customHeight="1">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40"/>
    </row>
  </sheetData>
  <mergeCells count="69">
    <mergeCell ref="AG58:AM58"/>
    <mergeCell ref="AG59:AM59"/>
    <mergeCell ref="AG51:AM51"/>
    <mergeCell ref="AN51:AP51"/>
    <mergeCell ref="AG53:AM53"/>
    <mergeCell ref="AG54:AM54"/>
    <mergeCell ref="AG55:AM55"/>
    <mergeCell ref="AG56:AM56"/>
    <mergeCell ref="AG57:AM57"/>
    <mergeCell ref="AN59:AP59"/>
    <mergeCell ref="AN57:AP57"/>
    <mergeCell ref="AN54:AP54"/>
    <mergeCell ref="AN55:AP55"/>
    <mergeCell ref="AN56:AP56"/>
    <mergeCell ref="AN58:AP58"/>
    <mergeCell ref="D59:H59"/>
    <mergeCell ref="AM46:AP46"/>
    <mergeCell ref="AS46:AT48"/>
    <mergeCell ref="AN49:AP49"/>
    <mergeCell ref="L42:AO42"/>
    <mergeCell ref="AM44:AN44"/>
    <mergeCell ref="I49:AF49"/>
    <mergeCell ref="AG49:AM49"/>
    <mergeCell ref="J53:AF53"/>
    <mergeCell ref="J54:AF54"/>
    <mergeCell ref="J55:AF55"/>
    <mergeCell ref="J56:AF56"/>
    <mergeCell ref="J57:AF57"/>
    <mergeCell ref="J58:AF58"/>
    <mergeCell ref="J59:AF59"/>
    <mergeCell ref="AN53:AP53"/>
    <mergeCell ref="D58:H58"/>
    <mergeCell ref="C49:G49"/>
    <mergeCell ref="D52:H52"/>
    <mergeCell ref="D53:H53"/>
    <mergeCell ref="D54:H54"/>
    <mergeCell ref="D55:H55"/>
    <mergeCell ref="D56:H56"/>
    <mergeCell ref="D57:H57"/>
    <mergeCell ref="L30:O30"/>
    <mergeCell ref="AK30:AO30"/>
    <mergeCell ref="K6:AO6"/>
    <mergeCell ref="J52:AF52"/>
    <mergeCell ref="W29:AE29"/>
    <mergeCell ref="AK29:AO29"/>
    <mergeCell ref="AN52:AP52"/>
    <mergeCell ref="AG52:AM52"/>
    <mergeCell ref="L26:O26"/>
    <mergeCell ref="W26:AE26"/>
    <mergeCell ref="AK26:AO26"/>
    <mergeCell ref="L27:O27"/>
    <mergeCell ref="W27:AE27"/>
    <mergeCell ref="AK27:AO27"/>
    <mergeCell ref="BE5:BE32"/>
    <mergeCell ref="W30:AE30"/>
    <mergeCell ref="X32:AB32"/>
    <mergeCell ref="AK32:AO32"/>
    <mergeCell ref="AR2:BE2"/>
    <mergeCell ref="K5:AO5"/>
    <mergeCell ref="W28:AE28"/>
    <mergeCell ref="AK28:AO28"/>
    <mergeCell ref="L29:O29"/>
    <mergeCell ref="L28:O28"/>
    <mergeCell ref="E14:AJ14"/>
    <mergeCell ref="E20:AN20"/>
    <mergeCell ref="AK23:AO23"/>
    <mergeCell ref="L25:O25"/>
    <mergeCell ref="W25:AE25"/>
    <mergeCell ref="AK25:AO25"/>
  </mergeCells>
  <hyperlinks>
    <hyperlink ref="K1:S1" location="C2" display="1) Rekapitulace stavby"/>
    <hyperlink ref="W1:AI1" location="C51" display="2) Rekapitulace objektů stavby a soupisů prací"/>
    <hyperlink ref="A52" location="'01 - stavební část'!C2" display="/"/>
    <hyperlink ref="A53" location="'02 - elektroinstalace - s...'!C2" display="/"/>
    <hyperlink ref="A54" location="'03 - zdravotechnické inst...'!C2" display="/"/>
    <hyperlink ref="A55" location="'04 - rozvody medicinálníc...'!C2" display="/"/>
    <hyperlink ref="A56" location="'05 - ústřední vytápění'!C2" display="/"/>
    <hyperlink ref="A57" location="'06 - elektroinstalace - s...'!C2" display="/"/>
    <hyperlink ref="A58" location="'07 - VZT'!C2" display="/"/>
    <hyperlink ref="A59" location="'VON - vedlejší a ostatní ...'!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K216"/>
  <sheetViews>
    <sheetView showGridLines="0" workbookViewId="0" topLeftCell="A1"/>
  </sheetViews>
  <sheetFormatPr defaultColWidth="9.33203125" defaultRowHeight="13.5"/>
  <cols>
    <col min="1" max="1" width="8.33203125" style="233" customWidth="1"/>
    <col min="2" max="2" width="1.66796875" style="233" customWidth="1"/>
    <col min="3" max="4" width="5" style="233" customWidth="1"/>
    <col min="5" max="5" width="11.66015625" style="233" customWidth="1"/>
    <col min="6" max="6" width="9.16015625" style="233" customWidth="1"/>
    <col min="7" max="7" width="5" style="233" customWidth="1"/>
    <col min="8" max="8" width="77.83203125" style="233" customWidth="1"/>
    <col min="9" max="10" width="20" style="233" customWidth="1"/>
    <col min="11" max="11" width="1.66796875" style="233" customWidth="1"/>
  </cols>
  <sheetData>
    <row r="1" ht="37.5" customHeight="1"/>
    <row r="2" spans="2:11" ht="7.5" customHeight="1">
      <c r="B2" s="234"/>
      <c r="C2" s="235"/>
      <c r="D2" s="235"/>
      <c r="E2" s="235"/>
      <c r="F2" s="235"/>
      <c r="G2" s="235"/>
      <c r="H2" s="235"/>
      <c r="I2" s="235"/>
      <c r="J2" s="235"/>
      <c r="K2" s="236"/>
    </row>
    <row r="3" spans="2:11" s="14" customFormat="1" ht="45" customHeight="1">
      <c r="B3" s="237"/>
      <c r="C3" s="360" t="s">
        <v>3111</v>
      </c>
      <c r="D3" s="360"/>
      <c r="E3" s="360"/>
      <c r="F3" s="360"/>
      <c r="G3" s="360"/>
      <c r="H3" s="360"/>
      <c r="I3" s="360"/>
      <c r="J3" s="360"/>
      <c r="K3" s="238"/>
    </row>
    <row r="4" spans="2:11" ht="25.5" customHeight="1">
      <c r="B4" s="239"/>
      <c r="C4" s="364" t="s">
        <v>3112</v>
      </c>
      <c r="D4" s="364"/>
      <c r="E4" s="364"/>
      <c r="F4" s="364"/>
      <c r="G4" s="364"/>
      <c r="H4" s="364"/>
      <c r="I4" s="364"/>
      <c r="J4" s="364"/>
      <c r="K4" s="240"/>
    </row>
    <row r="5" spans="2:11" ht="5.25" customHeight="1">
      <c r="B5" s="239"/>
      <c r="C5" s="241"/>
      <c r="D5" s="241"/>
      <c r="E5" s="241"/>
      <c r="F5" s="241"/>
      <c r="G5" s="241"/>
      <c r="H5" s="241"/>
      <c r="I5" s="241"/>
      <c r="J5" s="241"/>
      <c r="K5" s="240"/>
    </row>
    <row r="6" spans="2:11" ht="15" customHeight="1">
      <c r="B6" s="239"/>
      <c r="C6" s="362" t="s">
        <v>3113</v>
      </c>
      <c r="D6" s="362"/>
      <c r="E6" s="362"/>
      <c r="F6" s="362"/>
      <c r="G6" s="362"/>
      <c r="H6" s="362"/>
      <c r="I6" s="362"/>
      <c r="J6" s="362"/>
      <c r="K6" s="240"/>
    </row>
    <row r="7" spans="2:11" ht="15" customHeight="1">
      <c r="B7" s="243"/>
      <c r="C7" s="362" t="s">
        <v>3114</v>
      </c>
      <c r="D7" s="362"/>
      <c r="E7" s="362"/>
      <c r="F7" s="362"/>
      <c r="G7" s="362"/>
      <c r="H7" s="362"/>
      <c r="I7" s="362"/>
      <c r="J7" s="362"/>
      <c r="K7" s="240"/>
    </row>
    <row r="8" spans="2:11" ht="12.75" customHeight="1">
      <c r="B8" s="243"/>
      <c r="C8" s="242"/>
      <c r="D8" s="242"/>
      <c r="E8" s="242"/>
      <c r="F8" s="242"/>
      <c r="G8" s="242"/>
      <c r="H8" s="242"/>
      <c r="I8" s="242"/>
      <c r="J8" s="242"/>
      <c r="K8" s="240"/>
    </row>
    <row r="9" spans="2:11" ht="15" customHeight="1">
      <c r="B9" s="243"/>
      <c r="C9" s="362" t="s">
        <v>3115</v>
      </c>
      <c r="D9" s="362"/>
      <c r="E9" s="362"/>
      <c r="F9" s="362"/>
      <c r="G9" s="362"/>
      <c r="H9" s="362"/>
      <c r="I9" s="362"/>
      <c r="J9" s="362"/>
      <c r="K9" s="240"/>
    </row>
    <row r="10" spans="2:11" ht="15" customHeight="1">
      <c r="B10" s="243"/>
      <c r="C10" s="242"/>
      <c r="D10" s="362" t="s">
        <v>3116</v>
      </c>
      <c r="E10" s="362"/>
      <c r="F10" s="362"/>
      <c r="G10" s="362"/>
      <c r="H10" s="362"/>
      <c r="I10" s="362"/>
      <c r="J10" s="362"/>
      <c r="K10" s="240"/>
    </row>
    <row r="11" spans="2:11" ht="15" customHeight="1">
      <c r="B11" s="243"/>
      <c r="C11" s="244"/>
      <c r="D11" s="362" t="s">
        <v>3117</v>
      </c>
      <c r="E11" s="362"/>
      <c r="F11" s="362"/>
      <c r="G11" s="362"/>
      <c r="H11" s="362"/>
      <c r="I11" s="362"/>
      <c r="J11" s="362"/>
      <c r="K11" s="240"/>
    </row>
    <row r="12" spans="2:11" ht="12.75" customHeight="1">
      <c r="B12" s="243"/>
      <c r="C12" s="244"/>
      <c r="D12" s="244"/>
      <c r="E12" s="244"/>
      <c r="F12" s="244"/>
      <c r="G12" s="244"/>
      <c r="H12" s="244"/>
      <c r="I12" s="244"/>
      <c r="J12" s="244"/>
      <c r="K12" s="240"/>
    </row>
    <row r="13" spans="2:11" ht="15" customHeight="1">
      <c r="B13" s="243"/>
      <c r="C13" s="244"/>
      <c r="D13" s="362" t="s">
        <v>3118</v>
      </c>
      <c r="E13" s="362"/>
      <c r="F13" s="362"/>
      <c r="G13" s="362"/>
      <c r="H13" s="362"/>
      <c r="I13" s="362"/>
      <c r="J13" s="362"/>
      <c r="K13" s="240"/>
    </row>
    <row r="14" spans="2:11" ht="15" customHeight="1">
      <c r="B14" s="243"/>
      <c r="C14" s="244"/>
      <c r="D14" s="362" t="s">
        <v>3119</v>
      </c>
      <c r="E14" s="362"/>
      <c r="F14" s="362"/>
      <c r="G14" s="362"/>
      <c r="H14" s="362"/>
      <c r="I14" s="362"/>
      <c r="J14" s="362"/>
      <c r="K14" s="240"/>
    </row>
    <row r="15" spans="2:11" ht="15" customHeight="1">
      <c r="B15" s="243"/>
      <c r="C15" s="244"/>
      <c r="D15" s="362" t="s">
        <v>3120</v>
      </c>
      <c r="E15" s="362"/>
      <c r="F15" s="362"/>
      <c r="G15" s="362"/>
      <c r="H15" s="362"/>
      <c r="I15" s="362"/>
      <c r="J15" s="362"/>
      <c r="K15" s="240"/>
    </row>
    <row r="16" spans="2:11" ht="15" customHeight="1">
      <c r="B16" s="243"/>
      <c r="C16" s="244"/>
      <c r="D16" s="244"/>
      <c r="E16" s="245" t="s">
        <v>80</v>
      </c>
      <c r="F16" s="362" t="s">
        <v>3121</v>
      </c>
      <c r="G16" s="362"/>
      <c r="H16" s="362"/>
      <c r="I16" s="362"/>
      <c r="J16" s="362"/>
      <c r="K16" s="240"/>
    </row>
    <row r="17" spans="2:11" ht="15" customHeight="1">
      <c r="B17" s="243"/>
      <c r="C17" s="244"/>
      <c r="D17" s="244"/>
      <c r="E17" s="245" t="s">
        <v>3122</v>
      </c>
      <c r="F17" s="362" t="s">
        <v>3123</v>
      </c>
      <c r="G17" s="362"/>
      <c r="H17" s="362"/>
      <c r="I17" s="362"/>
      <c r="J17" s="362"/>
      <c r="K17" s="240"/>
    </row>
    <row r="18" spans="2:11" ht="15" customHeight="1">
      <c r="B18" s="243"/>
      <c r="C18" s="244"/>
      <c r="D18" s="244"/>
      <c r="E18" s="245" t="s">
        <v>3124</v>
      </c>
      <c r="F18" s="362" t="s">
        <v>3125</v>
      </c>
      <c r="G18" s="362"/>
      <c r="H18" s="362"/>
      <c r="I18" s="362"/>
      <c r="J18" s="362"/>
      <c r="K18" s="240"/>
    </row>
    <row r="19" spans="2:11" ht="15" customHeight="1">
      <c r="B19" s="243"/>
      <c r="C19" s="244"/>
      <c r="D19" s="244"/>
      <c r="E19" s="245" t="s">
        <v>102</v>
      </c>
      <c r="F19" s="362" t="s">
        <v>3126</v>
      </c>
      <c r="G19" s="362"/>
      <c r="H19" s="362"/>
      <c r="I19" s="362"/>
      <c r="J19" s="362"/>
      <c r="K19" s="240"/>
    </row>
    <row r="20" spans="2:11" ht="15" customHeight="1">
      <c r="B20" s="243"/>
      <c r="C20" s="244"/>
      <c r="D20" s="244"/>
      <c r="E20" s="245" t="s">
        <v>1393</v>
      </c>
      <c r="F20" s="362" t="s">
        <v>1394</v>
      </c>
      <c r="G20" s="362"/>
      <c r="H20" s="362"/>
      <c r="I20" s="362"/>
      <c r="J20" s="362"/>
      <c r="K20" s="240"/>
    </row>
    <row r="21" spans="2:11" ht="15" customHeight="1">
      <c r="B21" s="243"/>
      <c r="C21" s="244"/>
      <c r="D21" s="244"/>
      <c r="E21" s="245" t="s">
        <v>3127</v>
      </c>
      <c r="F21" s="362" t="s">
        <v>3128</v>
      </c>
      <c r="G21" s="362"/>
      <c r="H21" s="362"/>
      <c r="I21" s="362"/>
      <c r="J21" s="362"/>
      <c r="K21" s="240"/>
    </row>
    <row r="22" spans="2:11" ht="12.75" customHeight="1">
      <c r="B22" s="243"/>
      <c r="C22" s="244"/>
      <c r="D22" s="244"/>
      <c r="E22" s="244"/>
      <c r="F22" s="244"/>
      <c r="G22" s="244"/>
      <c r="H22" s="244"/>
      <c r="I22" s="244"/>
      <c r="J22" s="244"/>
      <c r="K22" s="240"/>
    </row>
    <row r="23" spans="2:11" ht="15" customHeight="1">
      <c r="B23" s="243"/>
      <c r="C23" s="362" t="s">
        <v>3129</v>
      </c>
      <c r="D23" s="362"/>
      <c r="E23" s="362"/>
      <c r="F23" s="362"/>
      <c r="G23" s="362"/>
      <c r="H23" s="362"/>
      <c r="I23" s="362"/>
      <c r="J23" s="362"/>
      <c r="K23" s="240"/>
    </row>
    <row r="24" spans="2:11" ht="15" customHeight="1">
      <c r="B24" s="243"/>
      <c r="C24" s="362" t="s">
        <v>3130</v>
      </c>
      <c r="D24" s="362"/>
      <c r="E24" s="362"/>
      <c r="F24" s="362"/>
      <c r="G24" s="362"/>
      <c r="H24" s="362"/>
      <c r="I24" s="362"/>
      <c r="J24" s="362"/>
      <c r="K24" s="240"/>
    </row>
    <row r="25" spans="2:11" ht="15" customHeight="1">
      <c r="B25" s="243"/>
      <c r="C25" s="242"/>
      <c r="D25" s="362" t="s">
        <v>3131</v>
      </c>
      <c r="E25" s="362"/>
      <c r="F25" s="362"/>
      <c r="G25" s="362"/>
      <c r="H25" s="362"/>
      <c r="I25" s="362"/>
      <c r="J25" s="362"/>
      <c r="K25" s="240"/>
    </row>
    <row r="26" spans="2:11" ht="15" customHeight="1">
      <c r="B26" s="243"/>
      <c r="C26" s="244"/>
      <c r="D26" s="362" t="s">
        <v>3132</v>
      </c>
      <c r="E26" s="362"/>
      <c r="F26" s="362"/>
      <c r="G26" s="362"/>
      <c r="H26" s="362"/>
      <c r="I26" s="362"/>
      <c r="J26" s="362"/>
      <c r="K26" s="240"/>
    </row>
    <row r="27" spans="2:11" ht="12.75" customHeight="1">
      <c r="B27" s="243"/>
      <c r="C27" s="244"/>
      <c r="D27" s="244"/>
      <c r="E27" s="244"/>
      <c r="F27" s="244"/>
      <c r="G27" s="244"/>
      <c r="H27" s="244"/>
      <c r="I27" s="244"/>
      <c r="J27" s="244"/>
      <c r="K27" s="240"/>
    </row>
    <row r="28" spans="2:11" ht="15" customHeight="1">
      <c r="B28" s="243"/>
      <c r="C28" s="244"/>
      <c r="D28" s="362" t="s">
        <v>3133</v>
      </c>
      <c r="E28" s="362"/>
      <c r="F28" s="362"/>
      <c r="G28" s="362"/>
      <c r="H28" s="362"/>
      <c r="I28" s="362"/>
      <c r="J28" s="362"/>
      <c r="K28" s="240"/>
    </row>
    <row r="29" spans="2:11" ht="15" customHeight="1">
      <c r="B29" s="243"/>
      <c r="C29" s="244"/>
      <c r="D29" s="362" t="s">
        <v>3134</v>
      </c>
      <c r="E29" s="362"/>
      <c r="F29" s="362"/>
      <c r="G29" s="362"/>
      <c r="H29" s="362"/>
      <c r="I29" s="362"/>
      <c r="J29" s="362"/>
      <c r="K29" s="240"/>
    </row>
    <row r="30" spans="2:11" ht="12.75" customHeight="1">
      <c r="B30" s="243"/>
      <c r="C30" s="244"/>
      <c r="D30" s="244"/>
      <c r="E30" s="244"/>
      <c r="F30" s="244"/>
      <c r="G30" s="244"/>
      <c r="H30" s="244"/>
      <c r="I30" s="244"/>
      <c r="J30" s="244"/>
      <c r="K30" s="240"/>
    </row>
    <row r="31" spans="2:11" ht="15" customHeight="1">
      <c r="B31" s="243"/>
      <c r="C31" s="244"/>
      <c r="D31" s="362" t="s">
        <v>3135</v>
      </c>
      <c r="E31" s="362"/>
      <c r="F31" s="362"/>
      <c r="G31" s="362"/>
      <c r="H31" s="362"/>
      <c r="I31" s="362"/>
      <c r="J31" s="362"/>
      <c r="K31" s="240"/>
    </row>
    <row r="32" spans="2:11" ht="15" customHeight="1">
      <c r="B32" s="243"/>
      <c r="C32" s="244"/>
      <c r="D32" s="362" t="s">
        <v>3136</v>
      </c>
      <c r="E32" s="362"/>
      <c r="F32" s="362"/>
      <c r="G32" s="362"/>
      <c r="H32" s="362"/>
      <c r="I32" s="362"/>
      <c r="J32" s="362"/>
      <c r="K32" s="240"/>
    </row>
    <row r="33" spans="2:11" ht="15" customHeight="1">
      <c r="B33" s="243"/>
      <c r="C33" s="244"/>
      <c r="D33" s="362" t="s">
        <v>3137</v>
      </c>
      <c r="E33" s="362"/>
      <c r="F33" s="362"/>
      <c r="G33" s="362"/>
      <c r="H33" s="362"/>
      <c r="I33" s="362"/>
      <c r="J33" s="362"/>
      <c r="K33" s="240"/>
    </row>
    <row r="34" spans="2:11" ht="15" customHeight="1">
      <c r="B34" s="243"/>
      <c r="C34" s="244"/>
      <c r="D34" s="242"/>
      <c r="E34" s="246" t="s">
        <v>142</v>
      </c>
      <c r="F34" s="242"/>
      <c r="G34" s="362" t="s">
        <v>3138</v>
      </c>
      <c r="H34" s="362"/>
      <c r="I34" s="362"/>
      <c r="J34" s="362"/>
      <c r="K34" s="240"/>
    </row>
    <row r="35" spans="2:11" ht="30.75" customHeight="1">
      <c r="B35" s="243"/>
      <c r="C35" s="244"/>
      <c r="D35" s="242"/>
      <c r="E35" s="246" t="s">
        <v>3139</v>
      </c>
      <c r="F35" s="242"/>
      <c r="G35" s="362" t="s">
        <v>3140</v>
      </c>
      <c r="H35" s="362"/>
      <c r="I35" s="362"/>
      <c r="J35" s="362"/>
      <c r="K35" s="240"/>
    </row>
    <row r="36" spans="2:11" ht="15" customHeight="1">
      <c r="B36" s="243"/>
      <c r="C36" s="244"/>
      <c r="D36" s="242"/>
      <c r="E36" s="246" t="s">
        <v>54</v>
      </c>
      <c r="F36" s="242"/>
      <c r="G36" s="362" t="s">
        <v>3141</v>
      </c>
      <c r="H36" s="362"/>
      <c r="I36" s="362"/>
      <c r="J36" s="362"/>
      <c r="K36" s="240"/>
    </row>
    <row r="37" spans="2:11" ht="15" customHeight="1">
      <c r="B37" s="243"/>
      <c r="C37" s="244"/>
      <c r="D37" s="242"/>
      <c r="E37" s="246" t="s">
        <v>143</v>
      </c>
      <c r="F37" s="242"/>
      <c r="G37" s="362" t="s">
        <v>3142</v>
      </c>
      <c r="H37" s="362"/>
      <c r="I37" s="362"/>
      <c r="J37" s="362"/>
      <c r="K37" s="240"/>
    </row>
    <row r="38" spans="2:11" ht="15" customHeight="1">
      <c r="B38" s="243"/>
      <c r="C38" s="244"/>
      <c r="D38" s="242"/>
      <c r="E38" s="246" t="s">
        <v>144</v>
      </c>
      <c r="F38" s="242"/>
      <c r="G38" s="362" t="s">
        <v>3143</v>
      </c>
      <c r="H38" s="362"/>
      <c r="I38" s="362"/>
      <c r="J38" s="362"/>
      <c r="K38" s="240"/>
    </row>
    <row r="39" spans="2:11" ht="15" customHeight="1">
      <c r="B39" s="243"/>
      <c r="C39" s="244"/>
      <c r="D39" s="242"/>
      <c r="E39" s="246" t="s">
        <v>145</v>
      </c>
      <c r="F39" s="242"/>
      <c r="G39" s="362" t="s">
        <v>3144</v>
      </c>
      <c r="H39" s="362"/>
      <c r="I39" s="362"/>
      <c r="J39" s="362"/>
      <c r="K39" s="240"/>
    </row>
    <row r="40" spans="2:11" ht="15" customHeight="1">
      <c r="B40" s="243"/>
      <c r="C40" s="244"/>
      <c r="D40" s="242"/>
      <c r="E40" s="246" t="s">
        <v>3145</v>
      </c>
      <c r="F40" s="242"/>
      <c r="G40" s="362" t="s">
        <v>3146</v>
      </c>
      <c r="H40" s="362"/>
      <c r="I40" s="362"/>
      <c r="J40" s="362"/>
      <c r="K40" s="240"/>
    </row>
    <row r="41" spans="2:11" ht="15" customHeight="1">
      <c r="B41" s="243"/>
      <c r="C41" s="244"/>
      <c r="D41" s="242"/>
      <c r="E41" s="246"/>
      <c r="F41" s="242"/>
      <c r="G41" s="362" t="s">
        <v>3147</v>
      </c>
      <c r="H41" s="362"/>
      <c r="I41" s="362"/>
      <c r="J41" s="362"/>
      <c r="K41" s="240"/>
    </row>
    <row r="42" spans="2:11" ht="15" customHeight="1">
      <c r="B42" s="243"/>
      <c r="C42" s="244"/>
      <c r="D42" s="242"/>
      <c r="E42" s="246" t="s">
        <v>3148</v>
      </c>
      <c r="F42" s="242"/>
      <c r="G42" s="362" t="s">
        <v>3149</v>
      </c>
      <c r="H42" s="362"/>
      <c r="I42" s="362"/>
      <c r="J42" s="362"/>
      <c r="K42" s="240"/>
    </row>
    <row r="43" spans="2:11" ht="15" customHeight="1">
      <c r="B43" s="243"/>
      <c r="C43" s="244"/>
      <c r="D43" s="242"/>
      <c r="E43" s="246" t="s">
        <v>147</v>
      </c>
      <c r="F43" s="242"/>
      <c r="G43" s="362" t="s">
        <v>3150</v>
      </c>
      <c r="H43" s="362"/>
      <c r="I43" s="362"/>
      <c r="J43" s="362"/>
      <c r="K43" s="240"/>
    </row>
    <row r="44" spans="2:11" ht="12.75" customHeight="1">
      <c r="B44" s="243"/>
      <c r="C44" s="244"/>
      <c r="D44" s="242"/>
      <c r="E44" s="242"/>
      <c r="F44" s="242"/>
      <c r="G44" s="242"/>
      <c r="H44" s="242"/>
      <c r="I44" s="242"/>
      <c r="J44" s="242"/>
      <c r="K44" s="240"/>
    </row>
    <row r="45" spans="2:11" ht="15" customHeight="1">
      <c r="B45" s="243"/>
      <c r="C45" s="244"/>
      <c r="D45" s="362" t="s">
        <v>3151</v>
      </c>
      <c r="E45" s="362"/>
      <c r="F45" s="362"/>
      <c r="G45" s="362"/>
      <c r="H45" s="362"/>
      <c r="I45" s="362"/>
      <c r="J45" s="362"/>
      <c r="K45" s="240"/>
    </row>
    <row r="46" spans="2:11" ht="15" customHeight="1">
      <c r="B46" s="243"/>
      <c r="C46" s="244"/>
      <c r="D46" s="244"/>
      <c r="E46" s="362" t="s">
        <v>3152</v>
      </c>
      <c r="F46" s="362"/>
      <c r="G46" s="362"/>
      <c r="H46" s="362"/>
      <c r="I46" s="362"/>
      <c r="J46" s="362"/>
      <c r="K46" s="240"/>
    </row>
    <row r="47" spans="2:11" ht="15" customHeight="1">
      <c r="B47" s="243"/>
      <c r="C47" s="244"/>
      <c r="D47" s="244"/>
      <c r="E47" s="362" t="s">
        <v>3153</v>
      </c>
      <c r="F47" s="362"/>
      <c r="G47" s="362"/>
      <c r="H47" s="362"/>
      <c r="I47" s="362"/>
      <c r="J47" s="362"/>
      <c r="K47" s="240"/>
    </row>
    <row r="48" spans="2:11" ht="15" customHeight="1">
      <c r="B48" s="243"/>
      <c r="C48" s="244"/>
      <c r="D48" s="244"/>
      <c r="E48" s="362" t="s">
        <v>3154</v>
      </c>
      <c r="F48" s="362"/>
      <c r="G48" s="362"/>
      <c r="H48" s="362"/>
      <c r="I48" s="362"/>
      <c r="J48" s="362"/>
      <c r="K48" s="240"/>
    </row>
    <row r="49" spans="2:11" ht="15" customHeight="1">
      <c r="B49" s="243"/>
      <c r="C49" s="244"/>
      <c r="D49" s="362" t="s">
        <v>3155</v>
      </c>
      <c r="E49" s="362"/>
      <c r="F49" s="362"/>
      <c r="G49" s="362"/>
      <c r="H49" s="362"/>
      <c r="I49" s="362"/>
      <c r="J49" s="362"/>
      <c r="K49" s="240"/>
    </row>
    <row r="50" spans="2:11" ht="25.5" customHeight="1">
      <c r="B50" s="239"/>
      <c r="C50" s="364" t="s">
        <v>3156</v>
      </c>
      <c r="D50" s="364"/>
      <c r="E50" s="364"/>
      <c r="F50" s="364"/>
      <c r="G50" s="364"/>
      <c r="H50" s="364"/>
      <c r="I50" s="364"/>
      <c r="J50" s="364"/>
      <c r="K50" s="240"/>
    </row>
    <row r="51" spans="2:11" ht="5.25" customHeight="1">
      <c r="B51" s="239"/>
      <c r="C51" s="241"/>
      <c r="D51" s="241"/>
      <c r="E51" s="241"/>
      <c r="F51" s="241"/>
      <c r="G51" s="241"/>
      <c r="H51" s="241"/>
      <c r="I51" s="241"/>
      <c r="J51" s="241"/>
      <c r="K51" s="240"/>
    </row>
    <row r="52" spans="2:11" ht="15" customHeight="1">
      <c r="B52" s="239"/>
      <c r="C52" s="362" t="s">
        <v>3157</v>
      </c>
      <c r="D52" s="362"/>
      <c r="E52" s="362"/>
      <c r="F52" s="362"/>
      <c r="G52" s="362"/>
      <c r="H52" s="362"/>
      <c r="I52" s="362"/>
      <c r="J52" s="362"/>
      <c r="K52" s="240"/>
    </row>
    <row r="53" spans="2:11" ht="15" customHeight="1">
      <c r="B53" s="239"/>
      <c r="C53" s="362" t="s">
        <v>3158</v>
      </c>
      <c r="D53" s="362"/>
      <c r="E53" s="362"/>
      <c r="F53" s="362"/>
      <c r="G53" s="362"/>
      <c r="H53" s="362"/>
      <c r="I53" s="362"/>
      <c r="J53" s="362"/>
      <c r="K53" s="240"/>
    </row>
    <row r="54" spans="2:11" ht="12.75" customHeight="1">
      <c r="B54" s="239"/>
      <c r="C54" s="242"/>
      <c r="D54" s="242"/>
      <c r="E54" s="242"/>
      <c r="F54" s="242"/>
      <c r="G54" s="242"/>
      <c r="H54" s="242"/>
      <c r="I54" s="242"/>
      <c r="J54" s="242"/>
      <c r="K54" s="240"/>
    </row>
    <row r="55" spans="2:11" ht="15" customHeight="1">
      <c r="B55" s="239"/>
      <c r="C55" s="362" t="s">
        <v>3159</v>
      </c>
      <c r="D55" s="362"/>
      <c r="E55" s="362"/>
      <c r="F55" s="362"/>
      <c r="G55" s="362"/>
      <c r="H55" s="362"/>
      <c r="I55" s="362"/>
      <c r="J55" s="362"/>
      <c r="K55" s="240"/>
    </row>
    <row r="56" spans="2:11" ht="15" customHeight="1">
      <c r="B56" s="239"/>
      <c r="C56" s="244"/>
      <c r="D56" s="362" t="s">
        <v>3160</v>
      </c>
      <c r="E56" s="362"/>
      <c r="F56" s="362"/>
      <c r="G56" s="362"/>
      <c r="H56" s="362"/>
      <c r="I56" s="362"/>
      <c r="J56" s="362"/>
      <c r="K56" s="240"/>
    </row>
    <row r="57" spans="2:11" ht="15" customHeight="1">
      <c r="B57" s="239"/>
      <c r="C57" s="244"/>
      <c r="D57" s="362" t="s">
        <v>3161</v>
      </c>
      <c r="E57" s="362"/>
      <c r="F57" s="362"/>
      <c r="G57" s="362"/>
      <c r="H57" s="362"/>
      <c r="I57" s="362"/>
      <c r="J57" s="362"/>
      <c r="K57" s="240"/>
    </row>
    <row r="58" spans="2:11" ht="15" customHeight="1">
      <c r="B58" s="239"/>
      <c r="C58" s="244"/>
      <c r="D58" s="362" t="s">
        <v>3162</v>
      </c>
      <c r="E58" s="362"/>
      <c r="F58" s="362"/>
      <c r="G58" s="362"/>
      <c r="H58" s="362"/>
      <c r="I58" s="362"/>
      <c r="J58" s="362"/>
      <c r="K58" s="240"/>
    </row>
    <row r="59" spans="2:11" ht="15" customHeight="1">
      <c r="B59" s="239"/>
      <c r="C59" s="244"/>
      <c r="D59" s="362" t="s">
        <v>3163</v>
      </c>
      <c r="E59" s="362"/>
      <c r="F59" s="362"/>
      <c r="G59" s="362"/>
      <c r="H59" s="362"/>
      <c r="I59" s="362"/>
      <c r="J59" s="362"/>
      <c r="K59" s="240"/>
    </row>
    <row r="60" spans="2:11" ht="15" customHeight="1">
      <c r="B60" s="239"/>
      <c r="C60" s="244"/>
      <c r="D60" s="363" t="s">
        <v>3164</v>
      </c>
      <c r="E60" s="363"/>
      <c r="F60" s="363"/>
      <c r="G60" s="363"/>
      <c r="H60" s="363"/>
      <c r="I60" s="363"/>
      <c r="J60" s="363"/>
      <c r="K60" s="240"/>
    </row>
    <row r="61" spans="2:11" ht="15" customHeight="1">
      <c r="B61" s="239"/>
      <c r="C61" s="244"/>
      <c r="D61" s="362" t="s">
        <v>3165</v>
      </c>
      <c r="E61" s="362"/>
      <c r="F61" s="362"/>
      <c r="G61" s="362"/>
      <c r="H61" s="362"/>
      <c r="I61" s="362"/>
      <c r="J61" s="362"/>
      <c r="K61" s="240"/>
    </row>
    <row r="62" spans="2:11" ht="12.75" customHeight="1">
      <c r="B62" s="239"/>
      <c r="C62" s="244"/>
      <c r="D62" s="244"/>
      <c r="E62" s="247"/>
      <c r="F62" s="244"/>
      <c r="G62" s="244"/>
      <c r="H62" s="244"/>
      <c r="I62" s="244"/>
      <c r="J62" s="244"/>
      <c r="K62" s="240"/>
    </row>
    <row r="63" spans="2:11" ht="15" customHeight="1">
      <c r="B63" s="239"/>
      <c r="C63" s="244"/>
      <c r="D63" s="362" t="s">
        <v>3166</v>
      </c>
      <c r="E63" s="362"/>
      <c r="F63" s="362"/>
      <c r="G63" s="362"/>
      <c r="H63" s="362"/>
      <c r="I63" s="362"/>
      <c r="J63" s="362"/>
      <c r="K63" s="240"/>
    </row>
    <row r="64" spans="2:11" ht="15" customHeight="1">
      <c r="B64" s="239"/>
      <c r="C64" s="244"/>
      <c r="D64" s="363" t="s">
        <v>3167</v>
      </c>
      <c r="E64" s="363"/>
      <c r="F64" s="363"/>
      <c r="G64" s="363"/>
      <c r="H64" s="363"/>
      <c r="I64" s="363"/>
      <c r="J64" s="363"/>
      <c r="K64" s="240"/>
    </row>
    <row r="65" spans="2:11" ht="15" customHeight="1">
      <c r="B65" s="239"/>
      <c r="C65" s="244"/>
      <c r="D65" s="362" t="s">
        <v>3168</v>
      </c>
      <c r="E65" s="362"/>
      <c r="F65" s="362"/>
      <c r="G65" s="362"/>
      <c r="H65" s="362"/>
      <c r="I65" s="362"/>
      <c r="J65" s="362"/>
      <c r="K65" s="240"/>
    </row>
    <row r="66" spans="2:11" ht="15" customHeight="1">
      <c r="B66" s="239"/>
      <c r="C66" s="244"/>
      <c r="D66" s="362" t="s">
        <v>3169</v>
      </c>
      <c r="E66" s="362"/>
      <c r="F66" s="362"/>
      <c r="G66" s="362"/>
      <c r="H66" s="362"/>
      <c r="I66" s="362"/>
      <c r="J66" s="362"/>
      <c r="K66" s="240"/>
    </row>
    <row r="67" spans="2:11" ht="15" customHeight="1">
      <c r="B67" s="239"/>
      <c r="C67" s="244"/>
      <c r="D67" s="362" t="s">
        <v>3170</v>
      </c>
      <c r="E67" s="362"/>
      <c r="F67" s="362"/>
      <c r="G67" s="362"/>
      <c r="H67" s="362"/>
      <c r="I67" s="362"/>
      <c r="J67" s="362"/>
      <c r="K67" s="240"/>
    </row>
    <row r="68" spans="2:11" ht="15" customHeight="1">
      <c r="B68" s="239"/>
      <c r="C68" s="244"/>
      <c r="D68" s="362" t="s">
        <v>3171</v>
      </c>
      <c r="E68" s="362"/>
      <c r="F68" s="362"/>
      <c r="G68" s="362"/>
      <c r="H68" s="362"/>
      <c r="I68" s="362"/>
      <c r="J68" s="362"/>
      <c r="K68" s="240"/>
    </row>
    <row r="69" spans="2:11" ht="12.75" customHeight="1">
      <c r="B69" s="248"/>
      <c r="C69" s="249"/>
      <c r="D69" s="249"/>
      <c r="E69" s="249"/>
      <c r="F69" s="249"/>
      <c r="G69" s="249"/>
      <c r="H69" s="249"/>
      <c r="I69" s="249"/>
      <c r="J69" s="249"/>
      <c r="K69" s="250"/>
    </row>
    <row r="70" spans="2:11" ht="18.75" customHeight="1">
      <c r="B70" s="251"/>
      <c r="C70" s="251"/>
      <c r="D70" s="251"/>
      <c r="E70" s="251"/>
      <c r="F70" s="251"/>
      <c r="G70" s="251"/>
      <c r="H70" s="251"/>
      <c r="I70" s="251"/>
      <c r="J70" s="251"/>
      <c r="K70" s="252"/>
    </row>
    <row r="71" spans="2:11" ht="18.75" customHeight="1">
      <c r="B71" s="252"/>
      <c r="C71" s="252"/>
      <c r="D71" s="252"/>
      <c r="E71" s="252"/>
      <c r="F71" s="252"/>
      <c r="G71" s="252"/>
      <c r="H71" s="252"/>
      <c r="I71" s="252"/>
      <c r="J71" s="252"/>
      <c r="K71" s="252"/>
    </row>
    <row r="72" spans="2:11" ht="7.5" customHeight="1">
      <c r="B72" s="253"/>
      <c r="C72" s="254"/>
      <c r="D72" s="254"/>
      <c r="E72" s="254"/>
      <c r="F72" s="254"/>
      <c r="G72" s="254"/>
      <c r="H72" s="254"/>
      <c r="I72" s="254"/>
      <c r="J72" s="254"/>
      <c r="K72" s="255"/>
    </row>
    <row r="73" spans="2:11" ht="45" customHeight="1">
      <c r="B73" s="256"/>
      <c r="C73" s="361" t="s">
        <v>109</v>
      </c>
      <c r="D73" s="361"/>
      <c r="E73" s="361"/>
      <c r="F73" s="361"/>
      <c r="G73" s="361"/>
      <c r="H73" s="361"/>
      <c r="I73" s="361"/>
      <c r="J73" s="361"/>
      <c r="K73" s="257"/>
    </row>
    <row r="74" spans="2:11" ht="17.25" customHeight="1">
      <c r="B74" s="256"/>
      <c r="C74" s="258" t="s">
        <v>3172</v>
      </c>
      <c r="D74" s="258"/>
      <c r="E74" s="258"/>
      <c r="F74" s="258" t="s">
        <v>3173</v>
      </c>
      <c r="G74" s="259"/>
      <c r="H74" s="258" t="s">
        <v>143</v>
      </c>
      <c r="I74" s="258" t="s">
        <v>58</v>
      </c>
      <c r="J74" s="258" t="s">
        <v>3174</v>
      </c>
      <c r="K74" s="257"/>
    </row>
    <row r="75" spans="2:11" ht="17.25" customHeight="1">
      <c r="B75" s="256"/>
      <c r="C75" s="260" t="s">
        <v>3175</v>
      </c>
      <c r="D75" s="260"/>
      <c r="E75" s="260"/>
      <c r="F75" s="261" t="s">
        <v>3176</v>
      </c>
      <c r="G75" s="262"/>
      <c r="H75" s="260"/>
      <c r="I75" s="260"/>
      <c r="J75" s="260" t="s">
        <v>3177</v>
      </c>
      <c r="K75" s="257"/>
    </row>
    <row r="76" spans="2:11" ht="5.25" customHeight="1">
      <c r="B76" s="256"/>
      <c r="C76" s="263"/>
      <c r="D76" s="263"/>
      <c r="E76" s="263"/>
      <c r="F76" s="263"/>
      <c r="G76" s="264"/>
      <c r="H76" s="263"/>
      <c r="I76" s="263"/>
      <c r="J76" s="263"/>
      <c r="K76" s="257"/>
    </row>
    <row r="77" spans="2:11" ht="15" customHeight="1">
      <c r="B77" s="256"/>
      <c r="C77" s="246" t="s">
        <v>54</v>
      </c>
      <c r="D77" s="263"/>
      <c r="E77" s="263"/>
      <c r="F77" s="265" t="s">
        <v>3178</v>
      </c>
      <c r="G77" s="264"/>
      <c r="H77" s="246" t="s">
        <v>3179</v>
      </c>
      <c r="I77" s="246" t="s">
        <v>3180</v>
      </c>
      <c r="J77" s="246">
        <v>20</v>
      </c>
      <c r="K77" s="257"/>
    </row>
    <row r="78" spans="2:11" ht="15" customHeight="1">
      <c r="B78" s="256"/>
      <c r="C78" s="246" t="s">
        <v>3181</v>
      </c>
      <c r="D78" s="246"/>
      <c r="E78" s="246"/>
      <c r="F78" s="265" t="s">
        <v>3178</v>
      </c>
      <c r="G78" s="264"/>
      <c r="H78" s="246" t="s">
        <v>3182</v>
      </c>
      <c r="I78" s="246" t="s">
        <v>3180</v>
      </c>
      <c r="J78" s="246">
        <v>120</v>
      </c>
      <c r="K78" s="257"/>
    </row>
    <row r="79" spans="2:11" ht="15" customHeight="1">
      <c r="B79" s="266"/>
      <c r="C79" s="246" t="s">
        <v>3183</v>
      </c>
      <c r="D79" s="246"/>
      <c r="E79" s="246"/>
      <c r="F79" s="265" t="s">
        <v>3184</v>
      </c>
      <c r="G79" s="264"/>
      <c r="H79" s="246" t="s">
        <v>3185</v>
      </c>
      <c r="I79" s="246" t="s">
        <v>3180</v>
      </c>
      <c r="J79" s="246">
        <v>50</v>
      </c>
      <c r="K79" s="257"/>
    </row>
    <row r="80" spans="2:11" ht="15" customHeight="1">
      <c r="B80" s="266"/>
      <c r="C80" s="246" t="s">
        <v>3186</v>
      </c>
      <c r="D80" s="246"/>
      <c r="E80" s="246"/>
      <c r="F80" s="265" t="s">
        <v>3178</v>
      </c>
      <c r="G80" s="264"/>
      <c r="H80" s="246" t="s">
        <v>3187</v>
      </c>
      <c r="I80" s="246" t="s">
        <v>3188</v>
      </c>
      <c r="J80" s="246"/>
      <c r="K80" s="257"/>
    </row>
    <row r="81" spans="2:11" ht="15" customHeight="1">
      <c r="B81" s="266"/>
      <c r="C81" s="267" t="s">
        <v>3189</v>
      </c>
      <c r="D81" s="267"/>
      <c r="E81" s="267"/>
      <c r="F81" s="268" t="s">
        <v>3184</v>
      </c>
      <c r="G81" s="267"/>
      <c r="H81" s="267" t="s">
        <v>3190</v>
      </c>
      <c r="I81" s="267" t="s">
        <v>3180</v>
      </c>
      <c r="J81" s="267">
        <v>15</v>
      </c>
      <c r="K81" s="257"/>
    </row>
    <row r="82" spans="2:11" ht="15" customHeight="1">
      <c r="B82" s="266"/>
      <c r="C82" s="267" t="s">
        <v>3191</v>
      </c>
      <c r="D82" s="267"/>
      <c r="E82" s="267"/>
      <c r="F82" s="268" t="s">
        <v>3184</v>
      </c>
      <c r="G82" s="267"/>
      <c r="H82" s="267" t="s">
        <v>3192</v>
      </c>
      <c r="I82" s="267" t="s">
        <v>3180</v>
      </c>
      <c r="J82" s="267">
        <v>15</v>
      </c>
      <c r="K82" s="257"/>
    </row>
    <row r="83" spans="2:11" ht="15" customHeight="1">
      <c r="B83" s="266"/>
      <c r="C83" s="267" t="s">
        <v>3193</v>
      </c>
      <c r="D83" s="267"/>
      <c r="E83" s="267"/>
      <c r="F83" s="268" t="s">
        <v>3184</v>
      </c>
      <c r="G83" s="267"/>
      <c r="H83" s="267" t="s">
        <v>3194</v>
      </c>
      <c r="I83" s="267" t="s">
        <v>3180</v>
      </c>
      <c r="J83" s="267">
        <v>20</v>
      </c>
      <c r="K83" s="257"/>
    </row>
    <row r="84" spans="2:11" ht="15" customHeight="1">
      <c r="B84" s="266"/>
      <c r="C84" s="267" t="s">
        <v>3195</v>
      </c>
      <c r="D84" s="267"/>
      <c r="E84" s="267"/>
      <c r="F84" s="268" t="s">
        <v>3184</v>
      </c>
      <c r="G84" s="267"/>
      <c r="H84" s="267" t="s">
        <v>3196</v>
      </c>
      <c r="I84" s="267" t="s">
        <v>3180</v>
      </c>
      <c r="J84" s="267">
        <v>20</v>
      </c>
      <c r="K84" s="257"/>
    </row>
    <row r="85" spans="2:11" ht="15" customHeight="1">
      <c r="B85" s="266"/>
      <c r="C85" s="246" t="s">
        <v>3197</v>
      </c>
      <c r="D85" s="246"/>
      <c r="E85" s="246"/>
      <c r="F85" s="265" t="s">
        <v>3184</v>
      </c>
      <c r="G85" s="264"/>
      <c r="H85" s="246" t="s">
        <v>3198</v>
      </c>
      <c r="I85" s="246" t="s">
        <v>3180</v>
      </c>
      <c r="J85" s="246">
        <v>50</v>
      </c>
      <c r="K85" s="257"/>
    </row>
    <row r="86" spans="2:11" ht="15" customHeight="1">
      <c r="B86" s="266"/>
      <c r="C86" s="246" t="s">
        <v>3199</v>
      </c>
      <c r="D86" s="246"/>
      <c r="E86" s="246"/>
      <c r="F86" s="265" t="s">
        <v>3184</v>
      </c>
      <c r="G86" s="264"/>
      <c r="H86" s="246" t="s">
        <v>3200</v>
      </c>
      <c r="I86" s="246" t="s">
        <v>3180</v>
      </c>
      <c r="J86" s="246">
        <v>20</v>
      </c>
      <c r="K86" s="257"/>
    </row>
    <row r="87" spans="2:11" ht="15" customHeight="1">
      <c r="B87" s="266"/>
      <c r="C87" s="246" t="s">
        <v>3201</v>
      </c>
      <c r="D87" s="246"/>
      <c r="E87" s="246"/>
      <c r="F87" s="265" t="s">
        <v>3184</v>
      </c>
      <c r="G87" s="264"/>
      <c r="H87" s="246" t="s">
        <v>3202</v>
      </c>
      <c r="I87" s="246" t="s">
        <v>3180</v>
      </c>
      <c r="J87" s="246">
        <v>20</v>
      </c>
      <c r="K87" s="257"/>
    </row>
    <row r="88" spans="2:11" ht="15" customHeight="1">
      <c r="B88" s="266"/>
      <c r="C88" s="246" t="s">
        <v>3203</v>
      </c>
      <c r="D88" s="246"/>
      <c r="E88" s="246"/>
      <c r="F88" s="265" t="s">
        <v>3184</v>
      </c>
      <c r="G88" s="264"/>
      <c r="H88" s="246" t="s">
        <v>3204</v>
      </c>
      <c r="I88" s="246" t="s">
        <v>3180</v>
      </c>
      <c r="J88" s="246">
        <v>50</v>
      </c>
      <c r="K88" s="257"/>
    </row>
    <row r="89" spans="2:11" ht="15" customHeight="1">
      <c r="B89" s="266"/>
      <c r="C89" s="246" t="s">
        <v>3205</v>
      </c>
      <c r="D89" s="246"/>
      <c r="E89" s="246"/>
      <c r="F89" s="265" t="s">
        <v>3184</v>
      </c>
      <c r="G89" s="264"/>
      <c r="H89" s="246" t="s">
        <v>3205</v>
      </c>
      <c r="I89" s="246" t="s">
        <v>3180</v>
      </c>
      <c r="J89" s="246">
        <v>50</v>
      </c>
      <c r="K89" s="257"/>
    </row>
    <row r="90" spans="2:11" ht="15" customHeight="1">
      <c r="B90" s="266"/>
      <c r="C90" s="246" t="s">
        <v>148</v>
      </c>
      <c r="D90" s="246"/>
      <c r="E90" s="246"/>
      <c r="F90" s="265" t="s">
        <v>3184</v>
      </c>
      <c r="G90" s="264"/>
      <c r="H90" s="246" t="s">
        <v>3206</v>
      </c>
      <c r="I90" s="246" t="s">
        <v>3180</v>
      </c>
      <c r="J90" s="246">
        <v>255</v>
      </c>
      <c r="K90" s="257"/>
    </row>
    <row r="91" spans="2:11" ht="15" customHeight="1">
      <c r="B91" s="266"/>
      <c r="C91" s="246" t="s">
        <v>3207</v>
      </c>
      <c r="D91" s="246"/>
      <c r="E91" s="246"/>
      <c r="F91" s="265" t="s">
        <v>3178</v>
      </c>
      <c r="G91" s="264"/>
      <c r="H91" s="246" t="s">
        <v>3208</v>
      </c>
      <c r="I91" s="246" t="s">
        <v>3209</v>
      </c>
      <c r="J91" s="246"/>
      <c r="K91" s="257"/>
    </row>
    <row r="92" spans="2:11" ht="15" customHeight="1">
      <c r="B92" s="266"/>
      <c r="C92" s="246" t="s">
        <v>3210</v>
      </c>
      <c r="D92" s="246"/>
      <c r="E92" s="246"/>
      <c r="F92" s="265" t="s">
        <v>3178</v>
      </c>
      <c r="G92" s="264"/>
      <c r="H92" s="246" t="s">
        <v>3211</v>
      </c>
      <c r="I92" s="246" t="s">
        <v>3212</v>
      </c>
      <c r="J92" s="246"/>
      <c r="K92" s="257"/>
    </row>
    <row r="93" spans="2:11" ht="15" customHeight="1">
      <c r="B93" s="266"/>
      <c r="C93" s="246" t="s">
        <v>3213</v>
      </c>
      <c r="D93" s="246"/>
      <c r="E93" s="246"/>
      <c r="F93" s="265" t="s">
        <v>3178</v>
      </c>
      <c r="G93" s="264"/>
      <c r="H93" s="246" t="s">
        <v>3213</v>
      </c>
      <c r="I93" s="246" t="s">
        <v>3212</v>
      </c>
      <c r="J93" s="246"/>
      <c r="K93" s="257"/>
    </row>
    <row r="94" spans="2:11" ht="15" customHeight="1">
      <c r="B94" s="266"/>
      <c r="C94" s="246" t="s">
        <v>39</v>
      </c>
      <c r="D94" s="246"/>
      <c r="E94" s="246"/>
      <c r="F94" s="265" t="s">
        <v>3178</v>
      </c>
      <c r="G94" s="264"/>
      <c r="H94" s="246" t="s">
        <v>3214</v>
      </c>
      <c r="I94" s="246" t="s">
        <v>3212</v>
      </c>
      <c r="J94" s="246"/>
      <c r="K94" s="257"/>
    </row>
    <row r="95" spans="2:11" ht="15" customHeight="1">
      <c r="B95" s="266"/>
      <c r="C95" s="246" t="s">
        <v>49</v>
      </c>
      <c r="D95" s="246"/>
      <c r="E95" s="246"/>
      <c r="F95" s="265" t="s">
        <v>3178</v>
      </c>
      <c r="G95" s="264"/>
      <c r="H95" s="246" t="s">
        <v>3215</v>
      </c>
      <c r="I95" s="246" t="s">
        <v>3212</v>
      </c>
      <c r="J95" s="246"/>
      <c r="K95" s="257"/>
    </row>
    <row r="96" spans="2:11" ht="15" customHeight="1">
      <c r="B96" s="269"/>
      <c r="C96" s="270"/>
      <c r="D96" s="270"/>
      <c r="E96" s="270"/>
      <c r="F96" s="270"/>
      <c r="G96" s="270"/>
      <c r="H96" s="270"/>
      <c r="I96" s="270"/>
      <c r="J96" s="270"/>
      <c r="K96" s="271"/>
    </row>
    <row r="97" spans="2:11" ht="18.75" customHeight="1">
      <c r="B97" s="272"/>
      <c r="C97" s="273"/>
      <c r="D97" s="273"/>
      <c r="E97" s="273"/>
      <c r="F97" s="273"/>
      <c r="G97" s="273"/>
      <c r="H97" s="273"/>
      <c r="I97" s="273"/>
      <c r="J97" s="273"/>
      <c r="K97" s="272"/>
    </row>
    <row r="98" spans="2:11" ht="18.75" customHeight="1">
      <c r="B98" s="252"/>
      <c r="C98" s="252"/>
      <c r="D98" s="252"/>
      <c r="E98" s="252"/>
      <c r="F98" s="252"/>
      <c r="G98" s="252"/>
      <c r="H98" s="252"/>
      <c r="I98" s="252"/>
      <c r="J98" s="252"/>
      <c r="K98" s="252"/>
    </row>
    <row r="99" spans="2:11" ht="7.5" customHeight="1">
      <c r="B99" s="253"/>
      <c r="C99" s="254"/>
      <c r="D99" s="254"/>
      <c r="E99" s="254"/>
      <c r="F99" s="254"/>
      <c r="G99" s="254"/>
      <c r="H99" s="254"/>
      <c r="I99" s="254"/>
      <c r="J99" s="254"/>
      <c r="K99" s="255"/>
    </row>
    <row r="100" spans="2:11" ht="45" customHeight="1">
      <c r="B100" s="256"/>
      <c r="C100" s="361" t="s">
        <v>3216</v>
      </c>
      <c r="D100" s="361"/>
      <c r="E100" s="361"/>
      <c r="F100" s="361"/>
      <c r="G100" s="361"/>
      <c r="H100" s="361"/>
      <c r="I100" s="361"/>
      <c r="J100" s="361"/>
      <c r="K100" s="257"/>
    </row>
    <row r="101" spans="2:11" ht="17.25" customHeight="1">
      <c r="B101" s="256"/>
      <c r="C101" s="258" t="s">
        <v>3172</v>
      </c>
      <c r="D101" s="258"/>
      <c r="E101" s="258"/>
      <c r="F101" s="258" t="s">
        <v>3173</v>
      </c>
      <c r="G101" s="259"/>
      <c r="H101" s="258" t="s">
        <v>143</v>
      </c>
      <c r="I101" s="258" t="s">
        <v>58</v>
      </c>
      <c r="J101" s="258" t="s">
        <v>3174</v>
      </c>
      <c r="K101" s="257"/>
    </row>
    <row r="102" spans="2:11" ht="17.25" customHeight="1">
      <c r="B102" s="256"/>
      <c r="C102" s="260" t="s">
        <v>3175</v>
      </c>
      <c r="D102" s="260"/>
      <c r="E102" s="260"/>
      <c r="F102" s="261" t="s">
        <v>3176</v>
      </c>
      <c r="G102" s="262"/>
      <c r="H102" s="260"/>
      <c r="I102" s="260"/>
      <c r="J102" s="260" t="s">
        <v>3177</v>
      </c>
      <c r="K102" s="257"/>
    </row>
    <row r="103" spans="2:11" ht="5.25" customHeight="1">
      <c r="B103" s="256"/>
      <c r="C103" s="258"/>
      <c r="D103" s="258"/>
      <c r="E103" s="258"/>
      <c r="F103" s="258"/>
      <c r="G103" s="274"/>
      <c r="H103" s="258"/>
      <c r="I103" s="258"/>
      <c r="J103" s="258"/>
      <c r="K103" s="257"/>
    </row>
    <row r="104" spans="2:11" ht="15" customHeight="1">
      <c r="B104" s="256"/>
      <c r="C104" s="246" t="s">
        <v>54</v>
      </c>
      <c r="D104" s="263"/>
      <c r="E104" s="263"/>
      <c r="F104" s="265" t="s">
        <v>3178</v>
      </c>
      <c r="G104" s="274"/>
      <c r="H104" s="246" t="s">
        <v>3217</v>
      </c>
      <c r="I104" s="246" t="s">
        <v>3180</v>
      </c>
      <c r="J104" s="246">
        <v>20</v>
      </c>
      <c r="K104" s="257"/>
    </row>
    <row r="105" spans="2:11" ht="15" customHeight="1">
      <c r="B105" s="256"/>
      <c r="C105" s="246" t="s">
        <v>3181</v>
      </c>
      <c r="D105" s="246"/>
      <c r="E105" s="246"/>
      <c r="F105" s="265" t="s">
        <v>3178</v>
      </c>
      <c r="G105" s="246"/>
      <c r="H105" s="246" t="s">
        <v>3217</v>
      </c>
      <c r="I105" s="246" t="s">
        <v>3180</v>
      </c>
      <c r="J105" s="246">
        <v>120</v>
      </c>
      <c r="K105" s="257"/>
    </row>
    <row r="106" spans="2:11" ht="15" customHeight="1">
      <c r="B106" s="266"/>
      <c r="C106" s="246" t="s">
        <v>3183</v>
      </c>
      <c r="D106" s="246"/>
      <c r="E106" s="246"/>
      <c r="F106" s="265" t="s">
        <v>3184</v>
      </c>
      <c r="G106" s="246"/>
      <c r="H106" s="246" t="s">
        <v>3217</v>
      </c>
      <c r="I106" s="246" t="s">
        <v>3180</v>
      </c>
      <c r="J106" s="246">
        <v>50</v>
      </c>
      <c r="K106" s="257"/>
    </row>
    <row r="107" spans="2:11" ht="15" customHeight="1">
      <c r="B107" s="266"/>
      <c r="C107" s="246" t="s">
        <v>3186</v>
      </c>
      <c r="D107" s="246"/>
      <c r="E107" s="246"/>
      <c r="F107" s="265" t="s">
        <v>3178</v>
      </c>
      <c r="G107" s="246"/>
      <c r="H107" s="246" t="s">
        <v>3217</v>
      </c>
      <c r="I107" s="246" t="s">
        <v>3188</v>
      </c>
      <c r="J107" s="246"/>
      <c r="K107" s="257"/>
    </row>
    <row r="108" spans="2:11" ht="15" customHeight="1">
      <c r="B108" s="266"/>
      <c r="C108" s="246" t="s">
        <v>3197</v>
      </c>
      <c r="D108" s="246"/>
      <c r="E108" s="246"/>
      <c r="F108" s="265" t="s">
        <v>3184</v>
      </c>
      <c r="G108" s="246"/>
      <c r="H108" s="246" t="s">
        <v>3217</v>
      </c>
      <c r="I108" s="246" t="s">
        <v>3180</v>
      </c>
      <c r="J108" s="246">
        <v>50</v>
      </c>
      <c r="K108" s="257"/>
    </row>
    <row r="109" spans="2:11" ht="15" customHeight="1">
      <c r="B109" s="266"/>
      <c r="C109" s="246" t="s">
        <v>3205</v>
      </c>
      <c r="D109" s="246"/>
      <c r="E109" s="246"/>
      <c r="F109" s="265" t="s">
        <v>3184</v>
      </c>
      <c r="G109" s="246"/>
      <c r="H109" s="246" t="s">
        <v>3217</v>
      </c>
      <c r="I109" s="246" t="s">
        <v>3180</v>
      </c>
      <c r="J109" s="246">
        <v>50</v>
      </c>
      <c r="K109" s="257"/>
    </row>
    <row r="110" spans="2:11" ht="15" customHeight="1">
      <c r="B110" s="266"/>
      <c r="C110" s="246" t="s">
        <v>3203</v>
      </c>
      <c r="D110" s="246"/>
      <c r="E110" s="246"/>
      <c r="F110" s="265" t="s">
        <v>3184</v>
      </c>
      <c r="G110" s="246"/>
      <c r="H110" s="246" t="s">
        <v>3217</v>
      </c>
      <c r="I110" s="246" t="s">
        <v>3180</v>
      </c>
      <c r="J110" s="246">
        <v>50</v>
      </c>
      <c r="K110" s="257"/>
    </row>
    <row r="111" spans="2:11" ht="15" customHeight="1">
      <c r="B111" s="266"/>
      <c r="C111" s="246" t="s">
        <v>54</v>
      </c>
      <c r="D111" s="246"/>
      <c r="E111" s="246"/>
      <c r="F111" s="265" t="s">
        <v>3178</v>
      </c>
      <c r="G111" s="246"/>
      <c r="H111" s="246" t="s">
        <v>3218</v>
      </c>
      <c r="I111" s="246" t="s">
        <v>3180</v>
      </c>
      <c r="J111" s="246">
        <v>20</v>
      </c>
      <c r="K111" s="257"/>
    </row>
    <row r="112" spans="2:11" ht="15" customHeight="1">
      <c r="B112" s="266"/>
      <c r="C112" s="246" t="s">
        <v>3219</v>
      </c>
      <c r="D112" s="246"/>
      <c r="E112" s="246"/>
      <c r="F112" s="265" t="s">
        <v>3178</v>
      </c>
      <c r="G112" s="246"/>
      <c r="H112" s="246" t="s">
        <v>3220</v>
      </c>
      <c r="I112" s="246" t="s">
        <v>3180</v>
      </c>
      <c r="J112" s="246">
        <v>120</v>
      </c>
      <c r="K112" s="257"/>
    </row>
    <row r="113" spans="2:11" ht="15" customHeight="1">
      <c r="B113" s="266"/>
      <c r="C113" s="246" t="s">
        <v>39</v>
      </c>
      <c r="D113" s="246"/>
      <c r="E113" s="246"/>
      <c r="F113" s="265" t="s">
        <v>3178</v>
      </c>
      <c r="G113" s="246"/>
      <c r="H113" s="246" t="s">
        <v>3221</v>
      </c>
      <c r="I113" s="246" t="s">
        <v>3212</v>
      </c>
      <c r="J113" s="246"/>
      <c r="K113" s="257"/>
    </row>
    <row r="114" spans="2:11" ht="15" customHeight="1">
      <c r="B114" s="266"/>
      <c r="C114" s="246" t="s">
        <v>49</v>
      </c>
      <c r="D114" s="246"/>
      <c r="E114" s="246"/>
      <c r="F114" s="265" t="s">
        <v>3178</v>
      </c>
      <c r="G114" s="246"/>
      <c r="H114" s="246" t="s">
        <v>3222</v>
      </c>
      <c r="I114" s="246" t="s">
        <v>3212</v>
      </c>
      <c r="J114" s="246"/>
      <c r="K114" s="257"/>
    </row>
    <row r="115" spans="2:11" ht="15" customHeight="1">
      <c r="B115" s="266"/>
      <c r="C115" s="246" t="s">
        <v>58</v>
      </c>
      <c r="D115" s="246"/>
      <c r="E115" s="246"/>
      <c r="F115" s="265" t="s">
        <v>3178</v>
      </c>
      <c r="G115" s="246"/>
      <c r="H115" s="246" t="s">
        <v>3223</v>
      </c>
      <c r="I115" s="246" t="s">
        <v>3224</v>
      </c>
      <c r="J115" s="246"/>
      <c r="K115" s="257"/>
    </row>
    <row r="116" spans="2:11" ht="15" customHeight="1">
      <c r="B116" s="269"/>
      <c r="C116" s="275"/>
      <c r="D116" s="275"/>
      <c r="E116" s="275"/>
      <c r="F116" s="275"/>
      <c r="G116" s="275"/>
      <c r="H116" s="275"/>
      <c r="I116" s="275"/>
      <c r="J116" s="275"/>
      <c r="K116" s="271"/>
    </row>
    <row r="117" spans="2:11" ht="18.75" customHeight="1">
      <c r="B117" s="276"/>
      <c r="C117" s="242"/>
      <c r="D117" s="242"/>
      <c r="E117" s="242"/>
      <c r="F117" s="277"/>
      <c r="G117" s="242"/>
      <c r="H117" s="242"/>
      <c r="I117" s="242"/>
      <c r="J117" s="242"/>
      <c r="K117" s="276"/>
    </row>
    <row r="118" spans="2:11" ht="18.75" customHeight="1">
      <c r="B118" s="252"/>
      <c r="C118" s="252"/>
      <c r="D118" s="252"/>
      <c r="E118" s="252"/>
      <c r="F118" s="252"/>
      <c r="G118" s="252"/>
      <c r="H118" s="252"/>
      <c r="I118" s="252"/>
      <c r="J118" s="252"/>
      <c r="K118" s="252"/>
    </row>
    <row r="119" spans="2:11" ht="7.5" customHeight="1">
      <c r="B119" s="278"/>
      <c r="C119" s="279"/>
      <c r="D119" s="279"/>
      <c r="E119" s="279"/>
      <c r="F119" s="279"/>
      <c r="G119" s="279"/>
      <c r="H119" s="279"/>
      <c r="I119" s="279"/>
      <c r="J119" s="279"/>
      <c r="K119" s="280"/>
    </row>
    <row r="120" spans="2:11" ht="45" customHeight="1">
      <c r="B120" s="281"/>
      <c r="C120" s="360" t="s">
        <v>3225</v>
      </c>
      <c r="D120" s="360"/>
      <c r="E120" s="360"/>
      <c r="F120" s="360"/>
      <c r="G120" s="360"/>
      <c r="H120" s="360"/>
      <c r="I120" s="360"/>
      <c r="J120" s="360"/>
      <c r="K120" s="282"/>
    </row>
    <row r="121" spans="2:11" ht="17.25" customHeight="1">
      <c r="B121" s="283"/>
      <c r="C121" s="258" t="s">
        <v>3172</v>
      </c>
      <c r="D121" s="258"/>
      <c r="E121" s="258"/>
      <c r="F121" s="258" t="s">
        <v>3173</v>
      </c>
      <c r="G121" s="259"/>
      <c r="H121" s="258" t="s">
        <v>143</v>
      </c>
      <c r="I121" s="258" t="s">
        <v>58</v>
      </c>
      <c r="J121" s="258" t="s">
        <v>3174</v>
      </c>
      <c r="K121" s="284"/>
    </row>
    <row r="122" spans="2:11" ht="17.25" customHeight="1">
      <c r="B122" s="283"/>
      <c r="C122" s="260" t="s">
        <v>3175</v>
      </c>
      <c r="D122" s="260"/>
      <c r="E122" s="260"/>
      <c r="F122" s="261" t="s">
        <v>3176</v>
      </c>
      <c r="G122" s="262"/>
      <c r="H122" s="260"/>
      <c r="I122" s="260"/>
      <c r="J122" s="260" t="s">
        <v>3177</v>
      </c>
      <c r="K122" s="284"/>
    </row>
    <row r="123" spans="2:11" ht="5.25" customHeight="1">
      <c r="B123" s="285"/>
      <c r="C123" s="263"/>
      <c r="D123" s="263"/>
      <c r="E123" s="263"/>
      <c r="F123" s="263"/>
      <c r="G123" s="246"/>
      <c r="H123" s="263"/>
      <c r="I123" s="263"/>
      <c r="J123" s="263"/>
      <c r="K123" s="286"/>
    </row>
    <row r="124" spans="2:11" ht="15" customHeight="1">
      <c r="B124" s="285"/>
      <c r="C124" s="246" t="s">
        <v>3181</v>
      </c>
      <c r="D124" s="263"/>
      <c r="E124" s="263"/>
      <c r="F124" s="265" t="s">
        <v>3178</v>
      </c>
      <c r="G124" s="246"/>
      <c r="H124" s="246" t="s">
        <v>3217</v>
      </c>
      <c r="I124" s="246" t="s">
        <v>3180</v>
      </c>
      <c r="J124" s="246">
        <v>120</v>
      </c>
      <c r="K124" s="287"/>
    </row>
    <row r="125" spans="2:11" ht="15" customHeight="1">
      <c r="B125" s="285"/>
      <c r="C125" s="246" t="s">
        <v>3226</v>
      </c>
      <c r="D125" s="246"/>
      <c r="E125" s="246"/>
      <c r="F125" s="265" t="s">
        <v>3178</v>
      </c>
      <c r="G125" s="246"/>
      <c r="H125" s="246" t="s">
        <v>3227</v>
      </c>
      <c r="I125" s="246" t="s">
        <v>3180</v>
      </c>
      <c r="J125" s="246" t="s">
        <v>3228</v>
      </c>
      <c r="K125" s="287"/>
    </row>
    <row r="126" spans="2:11" ht="15" customHeight="1">
      <c r="B126" s="285"/>
      <c r="C126" s="246" t="s">
        <v>3127</v>
      </c>
      <c r="D126" s="246"/>
      <c r="E126" s="246"/>
      <c r="F126" s="265" t="s">
        <v>3178</v>
      </c>
      <c r="G126" s="246"/>
      <c r="H126" s="246" t="s">
        <v>3229</v>
      </c>
      <c r="I126" s="246" t="s">
        <v>3180</v>
      </c>
      <c r="J126" s="246" t="s">
        <v>3228</v>
      </c>
      <c r="K126" s="287"/>
    </row>
    <row r="127" spans="2:11" ht="15" customHeight="1">
      <c r="B127" s="285"/>
      <c r="C127" s="246" t="s">
        <v>3189</v>
      </c>
      <c r="D127" s="246"/>
      <c r="E127" s="246"/>
      <c r="F127" s="265" t="s">
        <v>3184</v>
      </c>
      <c r="G127" s="246"/>
      <c r="H127" s="246" t="s">
        <v>3190</v>
      </c>
      <c r="I127" s="246" t="s">
        <v>3180</v>
      </c>
      <c r="J127" s="246">
        <v>15</v>
      </c>
      <c r="K127" s="287"/>
    </row>
    <row r="128" spans="2:11" ht="15" customHeight="1">
      <c r="B128" s="285"/>
      <c r="C128" s="267" t="s">
        <v>3191</v>
      </c>
      <c r="D128" s="267"/>
      <c r="E128" s="267"/>
      <c r="F128" s="268" t="s">
        <v>3184</v>
      </c>
      <c r="G128" s="267"/>
      <c r="H128" s="267" t="s">
        <v>3192</v>
      </c>
      <c r="I128" s="267" t="s">
        <v>3180</v>
      </c>
      <c r="J128" s="267">
        <v>15</v>
      </c>
      <c r="K128" s="287"/>
    </row>
    <row r="129" spans="2:11" ht="15" customHeight="1">
      <c r="B129" s="285"/>
      <c r="C129" s="267" t="s">
        <v>3193</v>
      </c>
      <c r="D129" s="267"/>
      <c r="E129" s="267"/>
      <c r="F129" s="268" t="s">
        <v>3184</v>
      </c>
      <c r="G129" s="267"/>
      <c r="H129" s="267" t="s">
        <v>3194</v>
      </c>
      <c r="I129" s="267" t="s">
        <v>3180</v>
      </c>
      <c r="J129" s="267">
        <v>20</v>
      </c>
      <c r="K129" s="287"/>
    </row>
    <row r="130" spans="2:11" ht="15" customHeight="1">
      <c r="B130" s="285"/>
      <c r="C130" s="267" t="s">
        <v>3195</v>
      </c>
      <c r="D130" s="267"/>
      <c r="E130" s="267"/>
      <c r="F130" s="268" t="s">
        <v>3184</v>
      </c>
      <c r="G130" s="267"/>
      <c r="H130" s="267" t="s">
        <v>3196</v>
      </c>
      <c r="I130" s="267" t="s">
        <v>3180</v>
      </c>
      <c r="J130" s="267">
        <v>20</v>
      </c>
      <c r="K130" s="287"/>
    </row>
    <row r="131" spans="2:11" ht="15" customHeight="1">
      <c r="B131" s="285"/>
      <c r="C131" s="246" t="s">
        <v>3183</v>
      </c>
      <c r="D131" s="246"/>
      <c r="E131" s="246"/>
      <c r="F131" s="265" t="s">
        <v>3184</v>
      </c>
      <c r="G131" s="246"/>
      <c r="H131" s="246" t="s">
        <v>3217</v>
      </c>
      <c r="I131" s="246" t="s">
        <v>3180</v>
      </c>
      <c r="J131" s="246">
        <v>50</v>
      </c>
      <c r="K131" s="287"/>
    </row>
    <row r="132" spans="2:11" ht="15" customHeight="1">
      <c r="B132" s="285"/>
      <c r="C132" s="246" t="s">
        <v>3197</v>
      </c>
      <c r="D132" s="246"/>
      <c r="E132" s="246"/>
      <c r="F132" s="265" t="s">
        <v>3184</v>
      </c>
      <c r="G132" s="246"/>
      <c r="H132" s="246" t="s">
        <v>3217</v>
      </c>
      <c r="I132" s="246" t="s">
        <v>3180</v>
      </c>
      <c r="J132" s="246">
        <v>50</v>
      </c>
      <c r="K132" s="287"/>
    </row>
    <row r="133" spans="2:11" ht="15" customHeight="1">
      <c r="B133" s="285"/>
      <c r="C133" s="246" t="s">
        <v>3203</v>
      </c>
      <c r="D133" s="246"/>
      <c r="E133" s="246"/>
      <c r="F133" s="265" t="s">
        <v>3184</v>
      </c>
      <c r="G133" s="246"/>
      <c r="H133" s="246" t="s">
        <v>3217</v>
      </c>
      <c r="I133" s="246" t="s">
        <v>3180</v>
      </c>
      <c r="J133" s="246">
        <v>50</v>
      </c>
      <c r="K133" s="287"/>
    </row>
    <row r="134" spans="2:11" ht="15" customHeight="1">
      <c r="B134" s="285"/>
      <c r="C134" s="246" t="s">
        <v>3205</v>
      </c>
      <c r="D134" s="246"/>
      <c r="E134" s="246"/>
      <c r="F134" s="265" t="s">
        <v>3184</v>
      </c>
      <c r="G134" s="246"/>
      <c r="H134" s="246" t="s">
        <v>3217</v>
      </c>
      <c r="I134" s="246" t="s">
        <v>3180</v>
      </c>
      <c r="J134" s="246">
        <v>50</v>
      </c>
      <c r="K134" s="287"/>
    </row>
    <row r="135" spans="2:11" ht="15" customHeight="1">
      <c r="B135" s="285"/>
      <c r="C135" s="246" t="s">
        <v>148</v>
      </c>
      <c r="D135" s="246"/>
      <c r="E135" s="246"/>
      <c r="F135" s="265" t="s">
        <v>3184</v>
      </c>
      <c r="G135" s="246"/>
      <c r="H135" s="246" t="s">
        <v>3230</v>
      </c>
      <c r="I135" s="246" t="s">
        <v>3180</v>
      </c>
      <c r="J135" s="246">
        <v>255</v>
      </c>
      <c r="K135" s="287"/>
    </row>
    <row r="136" spans="2:11" ht="15" customHeight="1">
      <c r="B136" s="285"/>
      <c r="C136" s="246" t="s">
        <v>3207</v>
      </c>
      <c r="D136" s="246"/>
      <c r="E136" s="246"/>
      <c r="F136" s="265" t="s">
        <v>3178</v>
      </c>
      <c r="G136" s="246"/>
      <c r="H136" s="246" t="s">
        <v>3231</v>
      </c>
      <c r="I136" s="246" t="s">
        <v>3209</v>
      </c>
      <c r="J136" s="246"/>
      <c r="K136" s="287"/>
    </row>
    <row r="137" spans="2:11" ht="15" customHeight="1">
      <c r="B137" s="285"/>
      <c r="C137" s="246" t="s">
        <v>3210</v>
      </c>
      <c r="D137" s="246"/>
      <c r="E137" s="246"/>
      <c r="F137" s="265" t="s">
        <v>3178</v>
      </c>
      <c r="G137" s="246"/>
      <c r="H137" s="246" t="s">
        <v>3232</v>
      </c>
      <c r="I137" s="246" t="s">
        <v>3212</v>
      </c>
      <c r="J137" s="246"/>
      <c r="K137" s="287"/>
    </row>
    <row r="138" spans="2:11" ht="15" customHeight="1">
      <c r="B138" s="285"/>
      <c r="C138" s="246" t="s">
        <v>3213</v>
      </c>
      <c r="D138" s="246"/>
      <c r="E138" s="246"/>
      <c r="F138" s="265" t="s">
        <v>3178</v>
      </c>
      <c r="G138" s="246"/>
      <c r="H138" s="246" t="s">
        <v>3213</v>
      </c>
      <c r="I138" s="246" t="s">
        <v>3212</v>
      </c>
      <c r="J138" s="246"/>
      <c r="K138" s="287"/>
    </row>
    <row r="139" spans="2:11" ht="15" customHeight="1">
      <c r="B139" s="285"/>
      <c r="C139" s="246" t="s">
        <v>39</v>
      </c>
      <c r="D139" s="246"/>
      <c r="E139" s="246"/>
      <c r="F139" s="265" t="s">
        <v>3178</v>
      </c>
      <c r="G139" s="246"/>
      <c r="H139" s="246" t="s">
        <v>3233</v>
      </c>
      <c r="I139" s="246" t="s">
        <v>3212</v>
      </c>
      <c r="J139" s="246"/>
      <c r="K139" s="287"/>
    </row>
    <row r="140" spans="2:11" ht="15" customHeight="1">
      <c r="B140" s="285"/>
      <c r="C140" s="246" t="s">
        <v>3234</v>
      </c>
      <c r="D140" s="246"/>
      <c r="E140" s="246"/>
      <c r="F140" s="265" t="s">
        <v>3178</v>
      </c>
      <c r="G140" s="246"/>
      <c r="H140" s="246" t="s">
        <v>3235</v>
      </c>
      <c r="I140" s="246" t="s">
        <v>3212</v>
      </c>
      <c r="J140" s="246"/>
      <c r="K140" s="287"/>
    </row>
    <row r="141" spans="2:11" ht="15" customHeight="1">
      <c r="B141" s="288"/>
      <c r="C141" s="289"/>
      <c r="D141" s="289"/>
      <c r="E141" s="289"/>
      <c r="F141" s="289"/>
      <c r="G141" s="289"/>
      <c r="H141" s="289"/>
      <c r="I141" s="289"/>
      <c r="J141" s="289"/>
      <c r="K141" s="290"/>
    </row>
    <row r="142" spans="2:11" ht="18.75" customHeight="1">
      <c r="B142" s="242"/>
      <c r="C142" s="242"/>
      <c r="D142" s="242"/>
      <c r="E142" s="242"/>
      <c r="F142" s="277"/>
      <c r="G142" s="242"/>
      <c r="H142" s="242"/>
      <c r="I142" s="242"/>
      <c r="J142" s="242"/>
      <c r="K142" s="242"/>
    </row>
    <row r="143" spans="2:11" ht="18.75" customHeight="1">
      <c r="B143" s="252"/>
      <c r="C143" s="252"/>
      <c r="D143" s="252"/>
      <c r="E143" s="252"/>
      <c r="F143" s="252"/>
      <c r="G143" s="252"/>
      <c r="H143" s="252"/>
      <c r="I143" s="252"/>
      <c r="J143" s="252"/>
      <c r="K143" s="252"/>
    </row>
    <row r="144" spans="2:11" ht="7.5" customHeight="1">
      <c r="B144" s="253"/>
      <c r="C144" s="254"/>
      <c r="D144" s="254"/>
      <c r="E144" s="254"/>
      <c r="F144" s="254"/>
      <c r="G144" s="254"/>
      <c r="H144" s="254"/>
      <c r="I144" s="254"/>
      <c r="J144" s="254"/>
      <c r="K144" s="255"/>
    </row>
    <row r="145" spans="2:11" ht="45" customHeight="1">
      <c r="B145" s="256"/>
      <c r="C145" s="361" t="s">
        <v>3236</v>
      </c>
      <c r="D145" s="361"/>
      <c r="E145" s="361"/>
      <c r="F145" s="361"/>
      <c r="G145" s="361"/>
      <c r="H145" s="361"/>
      <c r="I145" s="361"/>
      <c r="J145" s="361"/>
      <c r="K145" s="257"/>
    </row>
    <row r="146" spans="2:11" ht="17.25" customHeight="1">
      <c r="B146" s="256"/>
      <c r="C146" s="258" t="s">
        <v>3172</v>
      </c>
      <c r="D146" s="258"/>
      <c r="E146" s="258"/>
      <c r="F146" s="258" t="s">
        <v>3173</v>
      </c>
      <c r="G146" s="259"/>
      <c r="H146" s="258" t="s">
        <v>143</v>
      </c>
      <c r="I146" s="258" t="s">
        <v>58</v>
      </c>
      <c r="J146" s="258" t="s">
        <v>3174</v>
      </c>
      <c r="K146" s="257"/>
    </row>
    <row r="147" spans="2:11" ht="17.25" customHeight="1">
      <c r="B147" s="256"/>
      <c r="C147" s="260" t="s">
        <v>3175</v>
      </c>
      <c r="D147" s="260"/>
      <c r="E147" s="260"/>
      <c r="F147" s="261" t="s">
        <v>3176</v>
      </c>
      <c r="G147" s="262"/>
      <c r="H147" s="260"/>
      <c r="I147" s="260"/>
      <c r="J147" s="260" t="s">
        <v>3177</v>
      </c>
      <c r="K147" s="257"/>
    </row>
    <row r="148" spans="2:11" ht="5.25" customHeight="1">
      <c r="B148" s="266"/>
      <c r="C148" s="263"/>
      <c r="D148" s="263"/>
      <c r="E148" s="263"/>
      <c r="F148" s="263"/>
      <c r="G148" s="264"/>
      <c r="H148" s="263"/>
      <c r="I148" s="263"/>
      <c r="J148" s="263"/>
      <c r="K148" s="287"/>
    </row>
    <row r="149" spans="2:11" ht="15" customHeight="1">
      <c r="B149" s="266"/>
      <c r="C149" s="291" t="s">
        <v>3181</v>
      </c>
      <c r="D149" s="246"/>
      <c r="E149" s="246"/>
      <c r="F149" s="292" t="s">
        <v>3178</v>
      </c>
      <c r="G149" s="246"/>
      <c r="H149" s="291" t="s">
        <v>3217</v>
      </c>
      <c r="I149" s="291" t="s">
        <v>3180</v>
      </c>
      <c r="J149" s="291">
        <v>120</v>
      </c>
      <c r="K149" s="287"/>
    </row>
    <row r="150" spans="2:11" ht="15" customHeight="1">
      <c r="B150" s="266"/>
      <c r="C150" s="291" t="s">
        <v>3226</v>
      </c>
      <c r="D150" s="246"/>
      <c r="E150" s="246"/>
      <c r="F150" s="292" t="s">
        <v>3178</v>
      </c>
      <c r="G150" s="246"/>
      <c r="H150" s="291" t="s">
        <v>3237</v>
      </c>
      <c r="I150" s="291" t="s">
        <v>3180</v>
      </c>
      <c r="J150" s="291" t="s">
        <v>3228</v>
      </c>
      <c r="K150" s="287"/>
    </row>
    <row r="151" spans="2:11" ht="15" customHeight="1">
      <c r="B151" s="266"/>
      <c r="C151" s="291" t="s">
        <v>3127</v>
      </c>
      <c r="D151" s="246"/>
      <c r="E151" s="246"/>
      <c r="F151" s="292" t="s">
        <v>3178</v>
      </c>
      <c r="G151" s="246"/>
      <c r="H151" s="291" t="s">
        <v>3238</v>
      </c>
      <c r="I151" s="291" t="s">
        <v>3180</v>
      </c>
      <c r="J151" s="291" t="s">
        <v>3228</v>
      </c>
      <c r="K151" s="287"/>
    </row>
    <row r="152" spans="2:11" ht="15" customHeight="1">
      <c r="B152" s="266"/>
      <c r="C152" s="291" t="s">
        <v>3183</v>
      </c>
      <c r="D152" s="246"/>
      <c r="E152" s="246"/>
      <c r="F152" s="292" t="s">
        <v>3184</v>
      </c>
      <c r="G152" s="246"/>
      <c r="H152" s="291" t="s">
        <v>3217</v>
      </c>
      <c r="I152" s="291" t="s">
        <v>3180</v>
      </c>
      <c r="J152" s="291">
        <v>50</v>
      </c>
      <c r="K152" s="287"/>
    </row>
    <row r="153" spans="2:11" ht="15" customHeight="1">
      <c r="B153" s="266"/>
      <c r="C153" s="291" t="s">
        <v>3186</v>
      </c>
      <c r="D153" s="246"/>
      <c r="E153" s="246"/>
      <c r="F153" s="292" t="s">
        <v>3178</v>
      </c>
      <c r="G153" s="246"/>
      <c r="H153" s="291" t="s">
        <v>3217</v>
      </c>
      <c r="I153" s="291" t="s">
        <v>3188</v>
      </c>
      <c r="J153" s="291"/>
      <c r="K153" s="287"/>
    </row>
    <row r="154" spans="2:11" ht="15" customHeight="1">
      <c r="B154" s="266"/>
      <c r="C154" s="291" t="s">
        <v>3197</v>
      </c>
      <c r="D154" s="246"/>
      <c r="E154" s="246"/>
      <c r="F154" s="292" t="s">
        <v>3184</v>
      </c>
      <c r="G154" s="246"/>
      <c r="H154" s="291" t="s">
        <v>3217</v>
      </c>
      <c r="I154" s="291" t="s">
        <v>3180</v>
      </c>
      <c r="J154" s="291">
        <v>50</v>
      </c>
      <c r="K154" s="287"/>
    </row>
    <row r="155" spans="2:11" ht="15" customHeight="1">
      <c r="B155" s="266"/>
      <c r="C155" s="291" t="s">
        <v>3205</v>
      </c>
      <c r="D155" s="246"/>
      <c r="E155" s="246"/>
      <c r="F155" s="292" t="s">
        <v>3184</v>
      </c>
      <c r="G155" s="246"/>
      <c r="H155" s="291" t="s">
        <v>3217</v>
      </c>
      <c r="I155" s="291" t="s">
        <v>3180</v>
      </c>
      <c r="J155" s="291">
        <v>50</v>
      </c>
      <c r="K155" s="287"/>
    </row>
    <row r="156" spans="2:11" ht="15" customHeight="1">
      <c r="B156" s="266"/>
      <c r="C156" s="291" t="s">
        <v>3203</v>
      </c>
      <c r="D156" s="246"/>
      <c r="E156" s="246"/>
      <c r="F156" s="292" t="s">
        <v>3184</v>
      </c>
      <c r="G156" s="246"/>
      <c r="H156" s="291" t="s">
        <v>3217</v>
      </c>
      <c r="I156" s="291" t="s">
        <v>3180</v>
      </c>
      <c r="J156" s="291">
        <v>50</v>
      </c>
      <c r="K156" s="287"/>
    </row>
    <row r="157" spans="2:11" ht="15" customHeight="1">
      <c r="B157" s="266"/>
      <c r="C157" s="291" t="s">
        <v>114</v>
      </c>
      <c r="D157" s="246"/>
      <c r="E157" s="246"/>
      <c r="F157" s="292" t="s">
        <v>3178</v>
      </c>
      <c r="G157" s="246"/>
      <c r="H157" s="291" t="s">
        <v>3239</v>
      </c>
      <c r="I157" s="291" t="s">
        <v>3180</v>
      </c>
      <c r="J157" s="291" t="s">
        <v>3240</v>
      </c>
      <c r="K157" s="287"/>
    </row>
    <row r="158" spans="2:11" ht="15" customHeight="1">
      <c r="B158" s="266"/>
      <c r="C158" s="291" t="s">
        <v>3241</v>
      </c>
      <c r="D158" s="246"/>
      <c r="E158" s="246"/>
      <c r="F158" s="292" t="s">
        <v>3178</v>
      </c>
      <c r="G158" s="246"/>
      <c r="H158" s="291" t="s">
        <v>3242</v>
      </c>
      <c r="I158" s="291" t="s">
        <v>3212</v>
      </c>
      <c r="J158" s="291"/>
      <c r="K158" s="287"/>
    </row>
    <row r="159" spans="2:11" ht="15" customHeight="1">
      <c r="B159" s="293"/>
      <c r="C159" s="275"/>
      <c r="D159" s="275"/>
      <c r="E159" s="275"/>
      <c r="F159" s="275"/>
      <c r="G159" s="275"/>
      <c r="H159" s="275"/>
      <c r="I159" s="275"/>
      <c r="J159" s="275"/>
      <c r="K159" s="294"/>
    </row>
    <row r="160" spans="2:11" ht="18.75" customHeight="1">
      <c r="B160" s="242"/>
      <c r="C160" s="246"/>
      <c r="D160" s="246"/>
      <c r="E160" s="246"/>
      <c r="F160" s="265"/>
      <c r="G160" s="246"/>
      <c r="H160" s="246"/>
      <c r="I160" s="246"/>
      <c r="J160" s="246"/>
      <c r="K160" s="242"/>
    </row>
    <row r="161" spans="2:11" ht="18.75" customHeight="1">
      <c r="B161" s="252"/>
      <c r="C161" s="252"/>
      <c r="D161" s="252"/>
      <c r="E161" s="252"/>
      <c r="F161" s="252"/>
      <c r="G161" s="252"/>
      <c r="H161" s="252"/>
      <c r="I161" s="252"/>
      <c r="J161" s="252"/>
      <c r="K161" s="252"/>
    </row>
    <row r="162" spans="2:11" ht="7.5" customHeight="1">
      <c r="B162" s="234"/>
      <c r="C162" s="235"/>
      <c r="D162" s="235"/>
      <c r="E162" s="235"/>
      <c r="F162" s="235"/>
      <c r="G162" s="235"/>
      <c r="H162" s="235"/>
      <c r="I162" s="235"/>
      <c r="J162" s="235"/>
      <c r="K162" s="236"/>
    </row>
    <row r="163" spans="2:11" ht="45" customHeight="1">
      <c r="B163" s="237"/>
      <c r="C163" s="360" t="s">
        <v>3243</v>
      </c>
      <c r="D163" s="360"/>
      <c r="E163" s="360"/>
      <c r="F163" s="360"/>
      <c r="G163" s="360"/>
      <c r="H163" s="360"/>
      <c r="I163" s="360"/>
      <c r="J163" s="360"/>
      <c r="K163" s="238"/>
    </row>
    <row r="164" spans="2:11" ht="17.25" customHeight="1">
      <c r="B164" s="237"/>
      <c r="C164" s="258" t="s">
        <v>3172</v>
      </c>
      <c r="D164" s="258"/>
      <c r="E164" s="258"/>
      <c r="F164" s="258" t="s">
        <v>3173</v>
      </c>
      <c r="G164" s="295"/>
      <c r="H164" s="296" t="s">
        <v>143</v>
      </c>
      <c r="I164" s="296" t="s">
        <v>58</v>
      </c>
      <c r="J164" s="258" t="s">
        <v>3174</v>
      </c>
      <c r="K164" s="238"/>
    </row>
    <row r="165" spans="2:11" ht="17.25" customHeight="1">
      <c r="B165" s="239"/>
      <c r="C165" s="260" t="s">
        <v>3175</v>
      </c>
      <c r="D165" s="260"/>
      <c r="E165" s="260"/>
      <c r="F165" s="261" t="s">
        <v>3176</v>
      </c>
      <c r="G165" s="297"/>
      <c r="H165" s="298"/>
      <c r="I165" s="298"/>
      <c r="J165" s="260" t="s">
        <v>3177</v>
      </c>
      <c r="K165" s="240"/>
    </row>
    <row r="166" spans="2:11" ht="5.25" customHeight="1">
      <c r="B166" s="266"/>
      <c r="C166" s="263"/>
      <c r="D166" s="263"/>
      <c r="E166" s="263"/>
      <c r="F166" s="263"/>
      <c r="G166" s="264"/>
      <c r="H166" s="263"/>
      <c r="I166" s="263"/>
      <c r="J166" s="263"/>
      <c r="K166" s="287"/>
    </row>
    <row r="167" spans="2:11" ht="15" customHeight="1">
      <c r="B167" s="266"/>
      <c r="C167" s="246" t="s">
        <v>3181</v>
      </c>
      <c r="D167" s="246"/>
      <c r="E167" s="246"/>
      <c r="F167" s="265" t="s">
        <v>3178</v>
      </c>
      <c r="G167" s="246"/>
      <c r="H167" s="246" t="s">
        <v>3217</v>
      </c>
      <c r="I167" s="246" t="s">
        <v>3180</v>
      </c>
      <c r="J167" s="246">
        <v>120</v>
      </c>
      <c r="K167" s="287"/>
    </row>
    <row r="168" spans="2:11" ht="15" customHeight="1">
      <c r="B168" s="266"/>
      <c r="C168" s="246" t="s">
        <v>3226</v>
      </c>
      <c r="D168" s="246"/>
      <c r="E168" s="246"/>
      <c r="F168" s="265" t="s">
        <v>3178</v>
      </c>
      <c r="G168" s="246"/>
      <c r="H168" s="246" t="s">
        <v>3227</v>
      </c>
      <c r="I168" s="246" t="s">
        <v>3180</v>
      </c>
      <c r="J168" s="246" t="s">
        <v>3228</v>
      </c>
      <c r="K168" s="287"/>
    </row>
    <row r="169" spans="2:11" ht="15" customHeight="1">
      <c r="B169" s="266"/>
      <c r="C169" s="246" t="s">
        <v>3127</v>
      </c>
      <c r="D169" s="246"/>
      <c r="E169" s="246"/>
      <c r="F169" s="265" t="s">
        <v>3178</v>
      </c>
      <c r="G169" s="246"/>
      <c r="H169" s="246" t="s">
        <v>3244</v>
      </c>
      <c r="I169" s="246" t="s">
        <v>3180</v>
      </c>
      <c r="J169" s="246" t="s">
        <v>3228</v>
      </c>
      <c r="K169" s="287"/>
    </row>
    <row r="170" spans="2:11" ht="15" customHeight="1">
      <c r="B170" s="266"/>
      <c r="C170" s="246" t="s">
        <v>3183</v>
      </c>
      <c r="D170" s="246"/>
      <c r="E170" s="246"/>
      <c r="F170" s="265" t="s">
        <v>3184</v>
      </c>
      <c r="G170" s="246"/>
      <c r="H170" s="246" t="s">
        <v>3244</v>
      </c>
      <c r="I170" s="246" t="s">
        <v>3180</v>
      </c>
      <c r="J170" s="246">
        <v>50</v>
      </c>
      <c r="K170" s="287"/>
    </row>
    <row r="171" spans="2:11" ht="15" customHeight="1">
      <c r="B171" s="266"/>
      <c r="C171" s="246" t="s">
        <v>3186</v>
      </c>
      <c r="D171" s="246"/>
      <c r="E171" s="246"/>
      <c r="F171" s="265" t="s">
        <v>3178</v>
      </c>
      <c r="G171" s="246"/>
      <c r="H171" s="246" t="s">
        <v>3244</v>
      </c>
      <c r="I171" s="246" t="s">
        <v>3188</v>
      </c>
      <c r="J171" s="246"/>
      <c r="K171" s="287"/>
    </row>
    <row r="172" spans="2:11" ht="15" customHeight="1">
      <c r="B172" s="266"/>
      <c r="C172" s="246" t="s">
        <v>3197</v>
      </c>
      <c r="D172" s="246"/>
      <c r="E172" s="246"/>
      <c r="F172" s="265" t="s">
        <v>3184</v>
      </c>
      <c r="G172" s="246"/>
      <c r="H172" s="246" t="s">
        <v>3244</v>
      </c>
      <c r="I172" s="246" t="s">
        <v>3180</v>
      </c>
      <c r="J172" s="246">
        <v>50</v>
      </c>
      <c r="K172" s="287"/>
    </row>
    <row r="173" spans="2:11" ht="15" customHeight="1">
      <c r="B173" s="266"/>
      <c r="C173" s="246" t="s">
        <v>3205</v>
      </c>
      <c r="D173" s="246"/>
      <c r="E173" s="246"/>
      <c r="F173" s="265" t="s">
        <v>3184</v>
      </c>
      <c r="G173" s="246"/>
      <c r="H173" s="246" t="s">
        <v>3244</v>
      </c>
      <c r="I173" s="246" t="s">
        <v>3180</v>
      </c>
      <c r="J173" s="246">
        <v>50</v>
      </c>
      <c r="K173" s="287"/>
    </row>
    <row r="174" spans="2:11" ht="15" customHeight="1">
      <c r="B174" s="266"/>
      <c r="C174" s="246" t="s">
        <v>3203</v>
      </c>
      <c r="D174" s="246"/>
      <c r="E174" s="246"/>
      <c r="F174" s="265" t="s">
        <v>3184</v>
      </c>
      <c r="G174" s="246"/>
      <c r="H174" s="246" t="s">
        <v>3244</v>
      </c>
      <c r="I174" s="246" t="s">
        <v>3180</v>
      </c>
      <c r="J174" s="246">
        <v>50</v>
      </c>
      <c r="K174" s="287"/>
    </row>
    <row r="175" spans="2:11" ht="15" customHeight="1">
      <c r="B175" s="266"/>
      <c r="C175" s="246" t="s">
        <v>142</v>
      </c>
      <c r="D175" s="246"/>
      <c r="E175" s="246"/>
      <c r="F175" s="265" t="s">
        <v>3178</v>
      </c>
      <c r="G175" s="246"/>
      <c r="H175" s="246" t="s">
        <v>3245</v>
      </c>
      <c r="I175" s="246" t="s">
        <v>3246</v>
      </c>
      <c r="J175" s="246"/>
      <c r="K175" s="287"/>
    </row>
    <row r="176" spans="2:11" ht="15" customHeight="1">
      <c r="B176" s="266"/>
      <c r="C176" s="246" t="s">
        <v>58</v>
      </c>
      <c r="D176" s="246"/>
      <c r="E176" s="246"/>
      <c r="F176" s="265" t="s">
        <v>3178</v>
      </c>
      <c r="G176" s="246"/>
      <c r="H176" s="246" t="s">
        <v>3247</v>
      </c>
      <c r="I176" s="246" t="s">
        <v>3248</v>
      </c>
      <c r="J176" s="246">
        <v>1</v>
      </c>
      <c r="K176" s="287"/>
    </row>
    <row r="177" spans="2:11" ht="15" customHeight="1">
      <c r="B177" s="266"/>
      <c r="C177" s="246" t="s">
        <v>54</v>
      </c>
      <c r="D177" s="246"/>
      <c r="E177" s="246"/>
      <c r="F177" s="265" t="s">
        <v>3178</v>
      </c>
      <c r="G177" s="246"/>
      <c r="H177" s="246" t="s">
        <v>3249</v>
      </c>
      <c r="I177" s="246" t="s">
        <v>3180</v>
      </c>
      <c r="J177" s="246">
        <v>20</v>
      </c>
      <c r="K177" s="287"/>
    </row>
    <row r="178" spans="2:11" ht="15" customHeight="1">
      <c r="B178" s="266"/>
      <c r="C178" s="246" t="s">
        <v>143</v>
      </c>
      <c r="D178" s="246"/>
      <c r="E178" s="246"/>
      <c r="F178" s="265" t="s">
        <v>3178</v>
      </c>
      <c r="G178" s="246"/>
      <c r="H178" s="246" t="s">
        <v>3250</v>
      </c>
      <c r="I178" s="246" t="s">
        <v>3180</v>
      </c>
      <c r="J178" s="246">
        <v>255</v>
      </c>
      <c r="K178" s="287"/>
    </row>
    <row r="179" spans="2:11" ht="15" customHeight="1">
      <c r="B179" s="266"/>
      <c r="C179" s="246" t="s">
        <v>144</v>
      </c>
      <c r="D179" s="246"/>
      <c r="E179" s="246"/>
      <c r="F179" s="265" t="s">
        <v>3178</v>
      </c>
      <c r="G179" s="246"/>
      <c r="H179" s="246" t="s">
        <v>3143</v>
      </c>
      <c r="I179" s="246" t="s">
        <v>3180</v>
      </c>
      <c r="J179" s="246">
        <v>10</v>
      </c>
      <c r="K179" s="287"/>
    </row>
    <row r="180" spans="2:11" ht="15" customHeight="1">
      <c r="B180" s="266"/>
      <c r="C180" s="246" t="s">
        <v>145</v>
      </c>
      <c r="D180" s="246"/>
      <c r="E180" s="246"/>
      <c r="F180" s="265" t="s">
        <v>3178</v>
      </c>
      <c r="G180" s="246"/>
      <c r="H180" s="246" t="s">
        <v>3251</v>
      </c>
      <c r="I180" s="246" t="s">
        <v>3212</v>
      </c>
      <c r="J180" s="246"/>
      <c r="K180" s="287"/>
    </row>
    <row r="181" spans="2:11" ht="15" customHeight="1">
      <c r="B181" s="266"/>
      <c r="C181" s="246" t="s">
        <v>3252</v>
      </c>
      <c r="D181" s="246"/>
      <c r="E181" s="246"/>
      <c r="F181" s="265" t="s">
        <v>3178</v>
      </c>
      <c r="G181" s="246"/>
      <c r="H181" s="246" t="s">
        <v>3253</v>
      </c>
      <c r="I181" s="246" t="s">
        <v>3212</v>
      </c>
      <c r="J181" s="246"/>
      <c r="K181" s="287"/>
    </row>
    <row r="182" spans="2:11" ht="15" customHeight="1">
      <c r="B182" s="266"/>
      <c r="C182" s="246" t="s">
        <v>3241</v>
      </c>
      <c r="D182" s="246"/>
      <c r="E182" s="246"/>
      <c r="F182" s="265" t="s">
        <v>3178</v>
      </c>
      <c r="G182" s="246"/>
      <c r="H182" s="246" t="s">
        <v>3254</v>
      </c>
      <c r="I182" s="246" t="s">
        <v>3212</v>
      </c>
      <c r="J182" s="246"/>
      <c r="K182" s="287"/>
    </row>
    <row r="183" spans="2:11" ht="15" customHeight="1">
      <c r="B183" s="266"/>
      <c r="C183" s="246" t="s">
        <v>147</v>
      </c>
      <c r="D183" s="246"/>
      <c r="E183" s="246"/>
      <c r="F183" s="265" t="s">
        <v>3184</v>
      </c>
      <c r="G183" s="246"/>
      <c r="H183" s="246" t="s">
        <v>3255</v>
      </c>
      <c r="I183" s="246" t="s">
        <v>3180</v>
      </c>
      <c r="J183" s="246">
        <v>50</v>
      </c>
      <c r="K183" s="287"/>
    </row>
    <row r="184" spans="2:11" ht="15" customHeight="1">
      <c r="B184" s="266"/>
      <c r="C184" s="246" t="s">
        <v>3256</v>
      </c>
      <c r="D184" s="246"/>
      <c r="E184" s="246"/>
      <c r="F184" s="265" t="s">
        <v>3184</v>
      </c>
      <c r="G184" s="246"/>
      <c r="H184" s="246" t="s">
        <v>3257</v>
      </c>
      <c r="I184" s="246" t="s">
        <v>3258</v>
      </c>
      <c r="J184" s="246"/>
      <c r="K184" s="287"/>
    </row>
    <row r="185" spans="2:11" ht="15" customHeight="1">
      <c r="B185" s="266"/>
      <c r="C185" s="246" t="s">
        <v>3259</v>
      </c>
      <c r="D185" s="246"/>
      <c r="E185" s="246"/>
      <c r="F185" s="265" t="s">
        <v>3184</v>
      </c>
      <c r="G185" s="246"/>
      <c r="H185" s="246" t="s">
        <v>3260</v>
      </c>
      <c r="I185" s="246" t="s">
        <v>3258</v>
      </c>
      <c r="J185" s="246"/>
      <c r="K185" s="287"/>
    </row>
    <row r="186" spans="2:11" ht="15" customHeight="1">
      <c r="B186" s="266"/>
      <c r="C186" s="246" t="s">
        <v>3261</v>
      </c>
      <c r="D186" s="246"/>
      <c r="E186" s="246"/>
      <c r="F186" s="265" t="s">
        <v>3184</v>
      </c>
      <c r="G186" s="246"/>
      <c r="H186" s="246" t="s">
        <v>3262</v>
      </c>
      <c r="I186" s="246" t="s">
        <v>3258</v>
      </c>
      <c r="J186" s="246"/>
      <c r="K186" s="287"/>
    </row>
    <row r="187" spans="2:11" ht="15" customHeight="1">
      <c r="B187" s="266"/>
      <c r="C187" s="299" t="s">
        <v>3263</v>
      </c>
      <c r="D187" s="246"/>
      <c r="E187" s="246"/>
      <c r="F187" s="265" t="s">
        <v>3184</v>
      </c>
      <c r="G187" s="246"/>
      <c r="H187" s="246" t="s">
        <v>3264</v>
      </c>
      <c r="I187" s="246" t="s">
        <v>3265</v>
      </c>
      <c r="J187" s="300" t="s">
        <v>3266</v>
      </c>
      <c r="K187" s="287"/>
    </row>
    <row r="188" spans="2:11" ht="15" customHeight="1">
      <c r="B188" s="266"/>
      <c r="C188" s="251" t="s">
        <v>43</v>
      </c>
      <c r="D188" s="246"/>
      <c r="E188" s="246"/>
      <c r="F188" s="265" t="s">
        <v>3178</v>
      </c>
      <c r="G188" s="246"/>
      <c r="H188" s="242" t="s">
        <v>3267</v>
      </c>
      <c r="I188" s="246" t="s">
        <v>3268</v>
      </c>
      <c r="J188" s="246"/>
      <c r="K188" s="287"/>
    </row>
    <row r="189" spans="2:11" ht="15" customHeight="1">
      <c r="B189" s="266"/>
      <c r="C189" s="251" t="s">
        <v>3269</v>
      </c>
      <c r="D189" s="246"/>
      <c r="E189" s="246"/>
      <c r="F189" s="265" t="s">
        <v>3178</v>
      </c>
      <c r="G189" s="246"/>
      <c r="H189" s="246" t="s">
        <v>3270</v>
      </c>
      <c r="I189" s="246" t="s">
        <v>3212</v>
      </c>
      <c r="J189" s="246"/>
      <c r="K189" s="287"/>
    </row>
    <row r="190" spans="2:11" ht="15" customHeight="1">
      <c r="B190" s="266"/>
      <c r="C190" s="251" t="s">
        <v>3271</v>
      </c>
      <c r="D190" s="246"/>
      <c r="E190" s="246"/>
      <c r="F190" s="265" t="s">
        <v>3178</v>
      </c>
      <c r="G190" s="246"/>
      <c r="H190" s="246" t="s">
        <v>3272</v>
      </c>
      <c r="I190" s="246" t="s">
        <v>3212</v>
      </c>
      <c r="J190" s="246"/>
      <c r="K190" s="287"/>
    </row>
    <row r="191" spans="2:11" ht="15" customHeight="1">
      <c r="B191" s="266"/>
      <c r="C191" s="251" t="s">
        <v>3273</v>
      </c>
      <c r="D191" s="246"/>
      <c r="E191" s="246"/>
      <c r="F191" s="265" t="s">
        <v>3184</v>
      </c>
      <c r="G191" s="246"/>
      <c r="H191" s="246" t="s">
        <v>3274</v>
      </c>
      <c r="I191" s="246" t="s">
        <v>3212</v>
      </c>
      <c r="J191" s="246"/>
      <c r="K191" s="287"/>
    </row>
    <row r="192" spans="2:11" ht="15" customHeight="1">
      <c r="B192" s="293"/>
      <c r="C192" s="301"/>
      <c r="D192" s="275"/>
      <c r="E192" s="275"/>
      <c r="F192" s="275"/>
      <c r="G192" s="275"/>
      <c r="H192" s="275"/>
      <c r="I192" s="275"/>
      <c r="J192" s="275"/>
      <c r="K192" s="294"/>
    </row>
    <row r="193" spans="2:11" ht="18.75" customHeight="1">
      <c r="B193" s="242"/>
      <c r="C193" s="246"/>
      <c r="D193" s="246"/>
      <c r="E193" s="246"/>
      <c r="F193" s="265"/>
      <c r="G193" s="246"/>
      <c r="H193" s="246"/>
      <c r="I193" s="246"/>
      <c r="J193" s="246"/>
      <c r="K193" s="242"/>
    </row>
    <row r="194" spans="2:11" ht="18.75" customHeight="1">
      <c r="B194" s="242"/>
      <c r="C194" s="246"/>
      <c r="D194" s="246"/>
      <c r="E194" s="246"/>
      <c r="F194" s="265"/>
      <c r="G194" s="246"/>
      <c r="H194" s="246"/>
      <c r="I194" s="246"/>
      <c r="J194" s="246"/>
      <c r="K194" s="242"/>
    </row>
    <row r="195" spans="2:11" ht="18.75" customHeight="1">
      <c r="B195" s="252"/>
      <c r="C195" s="252"/>
      <c r="D195" s="252"/>
      <c r="E195" s="252"/>
      <c r="F195" s="252"/>
      <c r="G195" s="252"/>
      <c r="H195" s="252"/>
      <c r="I195" s="252"/>
      <c r="J195" s="252"/>
      <c r="K195" s="252"/>
    </row>
    <row r="196" spans="2:11" ht="13.5">
      <c r="B196" s="234"/>
      <c r="C196" s="235"/>
      <c r="D196" s="235"/>
      <c r="E196" s="235"/>
      <c r="F196" s="235"/>
      <c r="G196" s="235"/>
      <c r="H196" s="235"/>
      <c r="I196" s="235"/>
      <c r="J196" s="235"/>
      <c r="K196" s="236"/>
    </row>
    <row r="197" spans="2:11" ht="21">
      <c r="B197" s="237"/>
      <c r="C197" s="360" t="s">
        <v>3275</v>
      </c>
      <c r="D197" s="360"/>
      <c r="E197" s="360"/>
      <c r="F197" s="360"/>
      <c r="G197" s="360"/>
      <c r="H197" s="360"/>
      <c r="I197" s="360"/>
      <c r="J197" s="360"/>
      <c r="K197" s="238"/>
    </row>
    <row r="198" spans="2:11" ht="25.5" customHeight="1">
      <c r="B198" s="237"/>
      <c r="C198" s="302" t="s">
        <v>3276</v>
      </c>
      <c r="D198" s="302"/>
      <c r="E198" s="302"/>
      <c r="F198" s="302" t="s">
        <v>3277</v>
      </c>
      <c r="G198" s="303"/>
      <c r="H198" s="359" t="s">
        <v>3278</v>
      </c>
      <c r="I198" s="359"/>
      <c r="J198" s="359"/>
      <c r="K198" s="238"/>
    </row>
    <row r="199" spans="2:11" ht="5.25" customHeight="1">
      <c r="B199" s="266"/>
      <c r="C199" s="263"/>
      <c r="D199" s="263"/>
      <c r="E199" s="263"/>
      <c r="F199" s="263"/>
      <c r="G199" s="246"/>
      <c r="H199" s="263"/>
      <c r="I199" s="263"/>
      <c r="J199" s="263"/>
      <c r="K199" s="287"/>
    </row>
    <row r="200" spans="2:11" ht="15" customHeight="1">
      <c r="B200" s="266"/>
      <c r="C200" s="246" t="s">
        <v>3268</v>
      </c>
      <c r="D200" s="246"/>
      <c r="E200" s="246"/>
      <c r="F200" s="265" t="s">
        <v>44</v>
      </c>
      <c r="G200" s="246"/>
      <c r="H200" s="358" t="s">
        <v>3279</v>
      </c>
      <c r="I200" s="358"/>
      <c r="J200" s="358"/>
      <c r="K200" s="287"/>
    </row>
    <row r="201" spans="2:11" ht="15" customHeight="1">
      <c r="B201" s="266"/>
      <c r="C201" s="272"/>
      <c r="D201" s="246"/>
      <c r="E201" s="246"/>
      <c r="F201" s="265" t="s">
        <v>45</v>
      </c>
      <c r="G201" s="246"/>
      <c r="H201" s="358" t="s">
        <v>3280</v>
      </c>
      <c r="I201" s="358"/>
      <c r="J201" s="358"/>
      <c r="K201" s="287"/>
    </row>
    <row r="202" spans="2:11" ht="15" customHeight="1">
      <c r="B202" s="266"/>
      <c r="C202" s="272"/>
      <c r="D202" s="246"/>
      <c r="E202" s="246"/>
      <c r="F202" s="265" t="s">
        <v>48</v>
      </c>
      <c r="G202" s="246"/>
      <c r="H202" s="358" t="s">
        <v>3281</v>
      </c>
      <c r="I202" s="358"/>
      <c r="J202" s="358"/>
      <c r="K202" s="287"/>
    </row>
    <row r="203" spans="2:11" ht="15" customHeight="1">
      <c r="B203" s="266"/>
      <c r="C203" s="246"/>
      <c r="D203" s="246"/>
      <c r="E203" s="246"/>
      <c r="F203" s="265" t="s">
        <v>46</v>
      </c>
      <c r="G203" s="246"/>
      <c r="H203" s="358" t="s">
        <v>3282</v>
      </c>
      <c r="I203" s="358"/>
      <c r="J203" s="358"/>
      <c r="K203" s="287"/>
    </row>
    <row r="204" spans="2:11" ht="15" customHeight="1">
      <c r="B204" s="266"/>
      <c r="C204" s="246"/>
      <c r="D204" s="246"/>
      <c r="E204" s="246"/>
      <c r="F204" s="265" t="s">
        <v>47</v>
      </c>
      <c r="G204" s="246"/>
      <c r="H204" s="358" t="s">
        <v>3283</v>
      </c>
      <c r="I204" s="358"/>
      <c r="J204" s="358"/>
      <c r="K204" s="287"/>
    </row>
    <row r="205" spans="2:11" ht="15" customHeight="1">
      <c r="B205" s="266"/>
      <c r="C205" s="246"/>
      <c r="D205" s="246"/>
      <c r="E205" s="246"/>
      <c r="F205" s="265"/>
      <c r="G205" s="246"/>
      <c r="H205" s="246"/>
      <c r="I205" s="246"/>
      <c r="J205" s="246"/>
      <c r="K205" s="287"/>
    </row>
    <row r="206" spans="2:11" ht="15" customHeight="1">
      <c r="B206" s="266"/>
      <c r="C206" s="246" t="s">
        <v>3224</v>
      </c>
      <c r="D206" s="246"/>
      <c r="E206" s="246"/>
      <c r="F206" s="265" t="s">
        <v>80</v>
      </c>
      <c r="G206" s="246"/>
      <c r="H206" s="358" t="s">
        <v>3284</v>
      </c>
      <c r="I206" s="358"/>
      <c r="J206" s="358"/>
      <c r="K206" s="287"/>
    </row>
    <row r="207" spans="2:11" ht="15" customHeight="1">
      <c r="B207" s="266"/>
      <c r="C207" s="272"/>
      <c r="D207" s="246"/>
      <c r="E207" s="246"/>
      <c r="F207" s="265" t="s">
        <v>3124</v>
      </c>
      <c r="G207" s="246"/>
      <c r="H207" s="358" t="s">
        <v>3125</v>
      </c>
      <c r="I207" s="358"/>
      <c r="J207" s="358"/>
      <c r="K207" s="287"/>
    </row>
    <row r="208" spans="2:11" ht="15" customHeight="1">
      <c r="B208" s="266"/>
      <c r="C208" s="246"/>
      <c r="D208" s="246"/>
      <c r="E208" s="246"/>
      <c r="F208" s="265" t="s">
        <v>3122</v>
      </c>
      <c r="G208" s="246"/>
      <c r="H208" s="358" t="s">
        <v>3285</v>
      </c>
      <c r="I208" s="358"/>
      <c r="J208" s="358"/>
      <c r="K208" s="287"/>
    </row>
    <row r="209" spans="2:11" ht="15" customHeight="1">
      <c r="B209" s="304"/>
      <c r="C209" s="272"/>
      <c r="D209" s="272"/>
      <c r="E209" s="272"/>
      <c r="F209" s="265" t="s">
        <v>102</v>
      </c>
      <c r="G209" s="251"/>
      <c r="H209" s="357" t="s">
        <v>3126</v>
      </c>
      <c r="I209" s="357"/>
      <c r="J209" s="357"/>
      <c r="K209" s="305"/>
    </row>
    <row r="210" spans="2:11" ht="15" customHeight="1">
      <c r="B210" s="304"/>
      <c r="C210" s="272"/>
      <c r="D210" s="272"/>
      <c r="E210" s="272"/>
      <c r="F210" s="265" t="s">
        <v>1393</v>
      </c>
      <c r="G210" s="251"/>
      <c r="H210" s="357" t="s">
        <v>3286</v>
      </c>
      <c r="I210" s="357"/>
      <c r="J210" s="357"/>
      <c r="K210" s="305"/>
    </row>
    <row r="211" spans="2:11" ht="15" customHeight="1">
      <c r="B211" s="304"/>
      <c r="C211" s="272"/>
      <c r="D211" s="272"/>
      <c r="E211" s="272"/>
      <c r="F211" s="306"/>
      <c r="G211" s="251"/>
      <c r="H211" s="307"/>
      <c r="I211" s="307"/>
      <c r="J211" s="307"/>
      <c r="K211" s="305"/>
    </row>
    <row r="212" spans="2:11" ht="15" customHeight="1">
      <c r="B212" s="304"/>
      <c r="C212" s="246" t="s">
        <v>3248</v>
      </c>
      <c r="D212" s="272"/>
      <c r="E212" s="272"/>
      <c r="F212" s="265">
        <v>1</v>
      </c>
      <c r="G212" s="251"/>
      <c r="H212" s="357" t="s">
        <v>3287</v>
      </c>
      <c r="I212" s="357"/>
      <c r="J212" s="357"/>
      <c r="K212" s="305"/>
    </row>
    <row r="213" spans="2:11" ht="15" customHeight="1">
      <c r="B213" s="304"/>
      <c r="C213" s="272"/>
      <c r="D213" s="272"/>
      <c r="E213" s="272"/>
      <c r="F213" s="265">
        <v>2</v>
      </c>
      <c r="G213" s="251"/>
      <c r="H213" s="357" t="s">
        <v>3288</v>
      </c>
      <c r="I213" s="357"/>
      <c r="J213" s="357"/>
      <c r="K213" s="305"/>
    </row>
    <row r="214" spans="2:11" ht="15" customHeight="1">
      <c r="B214" s="304"/>
      <c r="C214" s="272"/>
      <c r="D214" s="272"/>
      <c r="E214" s="272"/>
      <c r="F214" s="265">
        <v>3</v>
      </c>
      <c r="G214" s="251"/>
      <c r="H214" s="357" t="s">
        <v>3289</v>
      </c>
      <c r="I214" s="357"/>
      <c r="J214" s="357"/>
      <c r="K214" s="305"/>
    </row>
    <row r="215" spans="2:11" ht="15" customHeight="1">
      <c r="B215" s="304"/>
      <c r="C215" s="272"/>
      <c r="D215" s="272"/>
      <c r="E215" s="272"/>
      <c r="F215" s="265">
        <v>4</v>
      </c>
      <c r="G215" s="251"/>
      <c r="H215" s="357" t="s">
        <v>3290</v>
      </c>
      <c r="I215" s="357"/>
      <c r="J215" s="357"/>
      <c r="K215" s="305"/>
    </row>
    <row r="216" spans="2:11" ht="12.75" customHeight="1">
      <c r="B216" s="308"/>
      <c r="C216" s="309"/>
      <c r="D216" s="309"/>
      <c r="E216" s="309"/>
      <c r="F216" s="309"/>
      <c r="G216" s="309"/>
      <c r="H216" s="309"/>
      <c r="I216" s="309"/>
      <c r="J216" s="309"/>
      <c r="K216" s="310"/>
    </row>
  </sheetData>
  <sheetProtection formatCells="0" formatColumns="0" formatRows="0" insertColumns="0" insertRows="0" insertHyperlinks="0" deleteColumns="0" deleteRows="0" sort="0" autoFilter="0" pivotTables="0"/>
  <mergeCells count="77">
    <mergeCell ref="F17:J17"/>
    <mergeCell ref="C3:J3"/>
    <mergeCell ref="C9:J9"/>
    <mergeCell ref="D11:J11"/>
    <mergeCell ref="D14:J14"/>
    <mergeCell ref="D15:J15"/>
    <mergeCell ref="F16:J16"/>
    <mergeCell ref="D10:J10"/>
    <mergeCell ref="D13:J13"/>
    <mergeCell ref="C4:J4"/>
    <mergeCell ref="C6:J6"/>
    <mergeCell ref="C7:J7"/>
    <mergeCell ref="C23:J23"/>
    <mergeCell ref="D25:J25"/>
    <mergeCell ref="C24:J24"/>
    <mergeCell ref="F18:J18"/>
    <mergeCell ref="F21:J21"/>
    <mergeCell ref="F19:J19"/>
    <mergeCell ref="F20:J20"/>
    <mergeCell ref="D31:J31"/>
    <mergeCell ref="D32:J32"/>
    <mergeCell ref="D29:J29"/>
    <mergeCell ref="D28:J28"/>
    <mergeCell ref="D26:J26"/>
    <mergeCell ref="G43:J43"/>
    <mergeCell ref="G42:J42"/>
    <mergeCell ref="D33:J33"/>
    <mergeCell ref="G38:J38"/>
    <mergeCell ref="G39:J39"/>
    <mergeCell ref="G40:J40"/>
    <mergeCell ref="G41:J41"/>
    <mergeCell ref="G34:J34"/>
    <mergeCell ref="G35:J35"/>
    <mergeCell ref="G36:J36"/>
    <mergeCell ref="G37:J37"/>
    <mergeCell ref="D57:J57"/>
    <mergeCell ref="D56:J56"/>
    <mergeCell ref="D45:J45"/>
    <mergeCell ref="C50:J50"/>
    <mergeCell ref="C52:J52"/>
    <mergeCell ref="C53:J53"/>
    <mergeCell ref="C55:J55"/>
    <mergeCell ref="D49:J49"/>
    <mergeCell ref="E48:J48"/>
    <mergeCell ref="E47:J47"/>
    <mergeCell ref="E46:J46"/>
    <mergeCell ref="D59:J59"/>
    <mergeCell ref="D60:J60"/>
    <mergeCell ref="D63:J63"/>
    <mergeCell ref="D61:J61"/>
    <mergeCell ref="D58:J58"/>
    <mergeCell ref="D68:J68"/>
    <mergeCell ref="D66:J66"/>
    <mergeCell ref="D65:J65"/>
    <mergeCell ref="D67:J67"/>
    <mergeCell ref="D64:J64"/>
    <mergeCell ref="C163:J163"/>
    <mergeCell ref="C120:J120"/>
    <mergeCell ref="C145:J145"/>
    <mergeCell ref="C100:J100"/>
    <mergeCell ref="C73:J73"/>
    <mergeCell ref="H198:J198"/>
    <mergeCell ref="C197:J197"/>
    <mergeCell ref="H206:J206"/>
    <mergeCell ref="H204:J204"/>
    <mergeCell ref="H202:J202"/>
    <mergeCell ref="H200:J200"/>
    <mergeCell ref="H215:J215"/>
    <mergeCell ref="H208:J208"/>
    <mergeCell ref="H203:J203"/>
    <mergeCell ref="H201:J201"/>
    <mergeCell ref="H212:J212"/>
    <mergeCell ref="H214:J214"/>
    <mergeCell ref="H213:J213"/>
    <mergeCell ref="H210:J210"/>
    <mergeCell ref="H209:J209"/>
    <mergeCell ref="H207:J207"/>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R1108"/>
  <sheetViews>
    <sheetView showGridLines="0" workbookViewId="0" topLeftCell="A1">
      <pane ySplit="1" topLeftCell="A2" activePane="bottomLeft" state="frozen"/>
      <selection pane="bottomLeft" activeCell="X1082" sqref="X1082"/>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99"/>
      <c r="C1" s="99"/>
      <c r="D1" s="100" t="s">
        <v>1</v>
      </c>
      <c r="E1" s="99"/>
      <c r="F1" s="101" t="s">
        <v>105</v>
      </c>
      <c r="G1" s="352" t="s">
        <v>106</v>
      </c>
      <c r="H1" s="352"/>
      <c r="I1" s="102"/>
      <c r="J1" s="101" t="s">
        <v>107</v>
      </c>
      <c r="K1" s="100" t="s">
        <v>108</v>
      </c>
      <c r="L1" s="101" t="s">
        <v>109</v>
      </c>
      <c r="M1" s="101"/>
      <c r="N1" s="101"/>
      <c r="O1" s="101"/>
      <c r="P1" s="101"/>
      <c r="Q1" s="101"/>
      <c r="R1" s="101"/>
      <c r="S1" s="101"/>
      <c r="T1" s="10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19" t="s">
        <v>8</v>
      </c>
      <c r="M2" s="320"/>
      <c r="N2" s="320"/>
      <c r="O2" s="320"/>
      <c r="P2" s="320"/>
      <c r="Q2" s="320"/>
      <c r="R2" s="320"/>
      <c r="S2" s="320"/>
      <c r="T2" s="320"/>
      <c r="U2" s="320"/>
      <c r="V2" s="320"/>
      <c r="AT2" s="23" t="s">
        <v>82</v>
      </c>
    </row>
    <row r="3" spans="2:46" ht="6.95" customHeight="1">
      <c r="B3" s="24"/>
      <c r="C3" s="25"/>
      <c r="D3" s="25"/>
      <c r="E3" s="25"/>
      <c r="F3" s="25"/>
      <c r="G3" s="25"/>
      <c r="H3" s="25"/>
      <c r="I3" s="103"/>
      <c r="J3" s="25"/>
      <c r="K3" s="26"/>
      <c r="AT3" s="23" t="s">
        <v>83</v>
      </c>
    </row>
    <row r="4" spans="2:46" ht="36.95" customHeight="1">
      <c r="B4" s="27"/>
      <c r="C4" s="28"/>
      <c r="D4" s="29" t="s">
        <v>110</v>
      </c>
      <c r="E4" s="28"/>
      <c r="F4" s="28"/>
      <c r="G4" s="28"/>
      <c r="H4" s="28"/>
      <c r="I4" s="104"/>
      <c r="J4" s="28"/>
      <c r="K4" s="30"/>
      <c r="M4" s="31" t="s">
        <v>13</v>
      </c>
      <c r="AT4" s="23" t="s">
        <v>6</v>
      </c>
    </row>
    <row r="5" spans="2:11" ht="6.95" customHeight="1">
      <c r="B5" s="27"/>
      <c r="C5" s="28"/>
      <c r="D5" s="28"/>
      <c r="E5" s="28"/>
      <c r="F5" s="28"/>
      <c r="G5" s="28"/>
      <c r="H5" s="28"/>
      <c r="I5" s="104"/>
      <c r="J5" s="28"/>
      <c r="K5" s="30"/>
    </row>
    <row r="6" spans="2:11" ht="15">
      <c r="B6" s="27"/>
      <c r="C6" s="28"/>
      <c r="D6" s="36" t="s">
        <v>19</v>
      </c>
      <c r="E6" s="28"/>
      <c r="F6" s="28"/>
      <c r="G6" s="28"/>
      <c r="H6" s="28"/>
      <c r="I6" s="104"/>
      <c r="J6" s="28"/>
      <c r="K6" s="30"/>
    </row>
    <row r="7" spans="2:11" ht="16.5" customHeight="1">
      <c r="B7" s="27"/>
      <c r="C7" s="28"/>
      <c r="D7" s="28"/>
      <c r="E7" s="353" t="str">
        <f>'Rekapitulace stavby'!K6</f>
        <v>Stavební úpravy 2.NP - 3.NP pavilonu A přestavba dětského oddělení na LDN - 2.část - 2.NP</v>
      </c>
      <c r="F7" s="354"/>
      <c r="G7" s="354"/>
      <c r="H7" s="354"/>
      <c r="I7" s="104"/>
      <c r="J7" s="28"/>
      <c r="K7" s="30"/>
    </row>
    <row r="8" spans="2:11" s="1" customFormat="1" ht="15">
      <c r="B8" s="40"/>
      <c r="C8" s="41"/>
      <c r="D8" s="36" t="s">
        <v>111</v>
      </c>
      <c r="E8" s="41"/>
      <c r="F8" s="41"/>
      <c r="G8" s="41"/>
      <c r="H8" s="41"/>
      <c r="I8" s="105"/>
      <c r="J8" s="41"/>
      <c r="K8" s="44"/>
    </row>
    <row r="9" spans="2:11" s="1" customFormat="1" ht="36.95" customHeight="1">
      <c r="B9" s="40"/>
      <c r="C9" s="41"/>
      <c r="D9" s="41"/>
      <c r="E9" s="355" t="s">
        <v>112</v>
      </c>
      <c r="F9" s="356"/>
      <c r="G9" s="356"/>
      <c r="H9" s="356"/>
      <c r="I9" s="105"/>
      <c r="J9" s="41"/>
      <c r="K9" s="44"/>
    </row>
    <row r="10" spans="2:11" s="1" customFormat="1" ht="13.5">
      <c r="B10" s="40"/>
      <c r="C10" s="41"/>
      <c r="D10" s="41"/>
      <c r="E10" s="41"/>
      <c r="F10" s="41"/>
      <c r="G10" s="41"/>
      <c r="H10" s="41"/>
      <c r="I10" s="105"/>
      <c r="J10" s="41"/>
      <c r="K10" s="44"/>
    </row>
    <row r="11" spans="2:11" s="1" customFormat="1" ht="14.45" customHeight="1">
      <c r="B11" s="40"/>
      <c r="C11" s="41"/>
      <c r="D11" s="36" t="s">
        <v>21</v>
      </c>
      <c r="E11" s="41"/>
      <c r="F11" s="34" t="s">
        <v>22</v>
      </c>
      <c r="G11" s="41"/>
      <c r="H11" s="41"/>
      <c r="I11" s="106" t="s">
        <v>23</v>
      </c>
      <c r="J11" s="34" t="s">
        <v>5</v>
      </c>
      <c r="K11" s="44"/>
    </row>
    <row r="12" spans="2:11" s="1" customFormat="1" ht="14.45" customHeight="1">
      <c r="B12" s="40"/>
      <c r="C12" s="41"/>
      <c r="D12" s="36" t="s">
        <v>24</v>
      </c>
      <c r="E12" s="41"/>
      <c r="F12" s="34" t="s">
        <v>25</v>
      </c>
      <c r="G12" s="41"/>
      <c r="H12" s="41"/>
      <c r="I12" s="106" t="s">
        <v>26</v>
      </c>
      <c r="J12" s="107" t="str">
        <f>'Rekapitulace stavby'!AN8</f>
        <v>27. 12. 2018</v>
      </c>
      <c r="K12" s="44"/>
    </row>
    <row r="13" spans="2:11" s="1" customFormat="1" ht="10.9" customHeight="1">
      <c r="B13" s="40"/>
      <c r="C13" s="41"/>
      <c r="D13" s="41"/>
      <c r="E13" s="41"/>
      <c r="F13" s="41"/>
      <c r="G13" s="41"/>
      <c r="H13" s="41"/>
      <c r="I13" s="105"/>
      <c r="J13" s="41"/>
      <c r="K13" s="44"/>
    </row>
    <row r="14" spans="2:11" s="1" customFormat="1" ht="14.45" customHeight="1">
      <c r="B14" s="40"/>
      <c r="C14" s="41"/>
      <c r="D14" s="36" t="s">
        <v>28</v>
      </c>
      <c r="E14" s="41"/>
      <c r="F14" s="41"/>
      <c r="G14" s="41"/>
      <c r="H14" s="41"/>
      <c r="I14" s="106" t="s">
        <v>29</v>
      </c>
      <c r="J14" s="34" t="str">
        <f>IF('Rekapitulace stavby'!AN10="","",'Rekapitulace stavby'!AN10)</f>
        <v/>
      </c>
      <c r="K14" s="44"/>
    </row>
    <row r="15" spans="2:11" s="1" customFormat="1" ht="18" customHeight="1">
      <c r="B15" s="40"/>
      <c r="C15" s="41"/>
      <c r="D15" s="41"/>
      <c r="E15" s="34" t="str">
        <f>IF('Rekapitulace stavby'!E11="","",'Rekapitulace stavby'!E11)</f>
        <v xml:space="preserve"> </v>
      </c>
      <c r="F15" s="41"/>
      <c r="G15" s="41"/>
      <c r="H15" s="41"/>
      <c r="I15" s="106" t="s">
        <v>31</v>
      </c>
      <c r="J15" s="34" t="str">
        <f>IF('Rekapitulace stavby'!AN11="","",'Rekapitulace stavby'!AN11)</f>
        <v/>
      </c>
      <c r="K15" s="44"/>
    </row>
    <row r="16" spans="2:11" s="1" customFormat="1" ht="6.95" customHeight="1">
      <c r="B16" s="40"/>
      <c r="C16" s="41"/>
      <c r="D16" s="41"/>
      <c r="E16" s="41"/>
      <c r="F16" s="41"/>
      <c r="G16" s="41"/>
      <c r="H16" s="41"/>
      <c r="I16" s="105"/>
      <c r="J16" s="41"/>
      <c r="K16" s="44"/>
    </row>
    <row r="17" spans="2:11" s="1" customFormat="1" ht="14.45" customHeight="1">
      <c r="B17" s="40"/>
      <c r="C17" s="41"/>
      <c r="D17" s="36" t="s">
        <v>32</v>
      </c>
      <c r="E17" s="41"/>
      <c r="F17" s="41"/>
      <c r="G17" s="41"/>
      <c r="H17" s="41"/>
      <c r="I17" s="106" t="s">
        <v>29</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06" t="s">
        <v>31</v>
      </c>
      <c r="J18" s="34" t="str">
        <f>IF('Rekapitulace stavby'!AN14="Vyplň údaj","",IF('Rekapitulace stavby'!AN14="","",'Rekapitulace stavby'!AN14))</f>
        <v/>
      </c>
      <c r="K18" s="44"/>
    </row>
    <row r="19" spans="2:11" s="1" customFormat="1" ht="6.95" customHeight="1">
      <c r="B19" s="40"/>
      <c r="C19" s="41"/>
      <c r="D19" s="41"/>
      <c r="E19" s="41"/>
      <c r="F19" s="41"/>
      <c r="G19" s="41"/>
      <c r="H19" s="41"/>
      <c r="I19" s="105"/>
      <c r="J19" s="41"/>
      <c r="K19" s="44"/>
    </row>
    <row r="20" spans="2:11" s="1" customFormat="1" ht="14.45" customHeight="1">
      <c r="B20" s="40"/>
      <c r="C20" s="41"/>
      <c r="D20" s="36" t="s">
        <v>34</v>
      </c>
      <c r="E20" s="41"/>
      <c r="F20" s="41"/>
      <c r="G20" s="41"/>
      <c r="H20" s="41"/>
      <c r="I20" s="106" t="s">
        <v>29</v>
      </c>
      <c r="J20" s="34" t="s">
        <v>5</v>
      </c>
      <c r="K20" s="44"/>
    </row>
    <row r="21" spans="2:11" s="1" customFormat="1" ht="18" customHeight="1">
      <c r="B21" s="40"/>
      <c r="C21" s="41"/>
      <c r="D21" s="41"/>
      <c r="E21" s="34" t="s">
        <v>35</v>
      </c>
      <c r="F21" s="41"/>
      <c r="G21" s="41"/>
      <c r="H21" s="41"/>
      <c r="I21" s="106" t="s">
        <v>31</v>
      </c>
      <c r="J21" s="34" t="s">
        <v>5</v>
      </c>
      <c r="K21" s="44"/>
    </row>
    <row r="22" spans="2:11" s="1" customFormat="1" ht="6.95" customHeight="1">
      <c r="B22" s="40"/>
      <c r="C22" s="41"/>
      <c r="D22" s="41"/>
      <c r="E22" s="41"/>
      <c r="F22" s="41"/>
      <c r="G22" s="41"/>
      <c r="H22" s="41"/>
      <c r="I22" s="105"/>
      <c r="J22" s="41"/>
      <c r="K22" s="44"/>
    </row>
    <row r="23" spans="2:11" s="1" customFormat="1" ht="14.45" customHeight="1">
      <c r="B23" s="40"/>
      <c r="C23" s="41"/>
      <c r="D23" s="36" t="s">
        <v>37</v>
      </c>
      <c r="E23" s="41"/>
      <c r="F23" s="41"/>
      <c r="G23" s="41"/>
      <c r="H23" s="41"/>
      <c r="I23" s="105"/>
      <c r="J23" s="41"/>
      <c r="K23" s="44"/>
    </row>
    <row r="24" spans="2:11" s="6" customFormat="1" ht="71.25" customHeight="1">
      <c r="B24" s="108"/>
      <c r="C24" s="109"/>
      <c r="D24" s="109"/>
      <c r="E24" s="326" t="s">
        <v>38</v>
      </c>
      <c r="F24" s="326"/>
      <c r="G24" s="326"/>
      <c r="H24" s="326"/>
      <c r="I24" s="110"/>
      <c r="J24" s="109"/>
      <c r="K24" s="111"/>
    </row>
    <row r="25" spans="2:11" s="1" customFormat="1" ht="6.95" customHeight="1">
      <c r="B25" s="40"/>
      <c r="C25" s="41"/>
      <c r="D25" s="41"/>
      <c r="E25" s="41"/>
      <c r="F25" s="41"/>
      <c r="G25" s="41"/>
      <c r="H25" s="41"/>
      <c r="I25" s="105"/>
      <c r="J25" s="41"/>
      <c r="K25" s="44"/>
    </row>
    <row r="26" spans="2:11" s="1" customFormat="1" ht="6.95" customHeight="1">
      <c r="B26" s="40"/>
      <c r="C26" s="41"/>
      <c r="D26" s="67"/>
      <c r="E26" s="67"/>
      <c r="F26" s="67"/>
      <c r="G26" s="67"/>
      <c r="H26" s="67"/>
      <c r="I26" s="112"/>
      <c r="J26" s="67"/>
      <c r="K26" s="113"/>
    </row>
    <row r="27" spans="2:11" s="1" customFormat="1" ht="25.35" customHeight="1">
      <c r="B27" s="40"/>
      <c r="C27" s="41"/>
      <c r="D27" s="114" t="s">
        <v>39</v>
      </c>
      <c r="E27" s="41"/>
      <c r="F27" s="41"/>
      <c r="G27" s="41"/>
      <c r="H27" s="41"/>
      <c r="I27" s="105"/>
      <c r="J27" s="115">
        <f>ROUND(J99,2)</f>
        <v>0</v>
      </c>
      <c r="K27" s="44"/>
    </row>
    <row r="28" spans="2:11" s="1" customFormat="1" ht="6.95" customHeight="1">
      <c r="B28" s="40"/>
      <c r="C28" s="41"/>
      <c r="D28" s="67"/>
      <c r="E28" s="67"/>
      <c r="F28" s="67"/>
      <c r="G28" s="67"/>
      <c r="H28" s="67"/>
      <c r="I28" s="112"/>
      <c r="J28" s="67"/>
      <c r="K28" s="113"/>
    </row>
    <row r="29" spans="2:11" s="1" customFormat="1" ht="14.45" customHeight="1">
      <c r="B29" s="40"/>
      <c r="C29" s="41"/>
      <c r="D29" s="41"/>
      <c r="E29" s="41"/>
      <c r="F29" s="45" t="s">
        <v>41</v>
      </c>
      <c r="G29" s="41"/>
      <c r="H29" s="41"/>
      <c r="I29" s="116" t="s">
        <v>40</v>
      </c>
      <c r="J29" s="45" t="s">
        <v>42</v>
      </c>
      <c r="K29" s="44"/>
    </row>
    <row r="30" spans="2:11" s="1" customFormat="1" ht="14.45" customHeight="1">
      <c r="B30" s="40"/>
      <c r="C30" s="41"/>
      <c r="D30" s="48" t="s">
        <v>43</v>
      </c>
      <c r="E30" s="48" t="s">
        <v>44</v>
      </c>
      <c r="F30" s="117">
        <f>ROUND(SUM(BE99:BE1107),2)</f>
        <v>0</v>
      </c>
      <c r="G30" s="41"/>
      <c r="H30" s="41"/>
      <c r="I30" s="118">
        <v>0.21</v>
      </c>
      <c r="J30" s="117">
        <f>ROUND(ROUND((SUM(BE99:BE1107)),2)*I30,2)</f>
        <v>0</v>
      </c>
      <c r="K30" s="44"/>
    </row>
    <row r="31" spans="2:11" s="1" customFormat="1" ht="14.45" customHeight="1">
      <c r="B31" s="40"/>
      <c r="C31" s="41"/>
      <c r="D31" s="41"/>
      <c r="E31" s="48" t="s">
        <v>45</v>
      </c>
      <c r="F31" s="117">
        <f>ROUND(SUM(BF99:BF1107),2)</f>
        <v>0</v>
      </c>
      <c r="G31" s="41"/>
      <c r="H31" s="41"/>
      <c r="I31" s="118">
        <v>0.15</v>
      </c>
      <c r="J31" s="117">
        <f>ROUND(ROUND((SUM(BF99:BF1107)),2)*I31,2)</f>
        <v>0</v>
      </c>
      <c r="K31" s="44"/>
    </row>
    <row r="32" spans="2:11" s="1" customFormat="1" ht="14.45" customHeight="1" hidden="1">
      <c r="B32" s="40"/>
      <c r="C32" s="41"/>
      <c r="D32" s="41"/>
      <c r="E32" s="48" t="s">
        <v>46</v>
      </c>
      <c r="F32" s="117">
        <f>ROUND(SUM(BG99:BG1107),2)</f>
        <v>0</v>
      </c>
      <c r="G32" s="41"/>
      <c r="H32" s="41"/>
      <c r="I32" s="118">
        <v>0.21</v>
      </c>
      <c r="J32" s="117">
        <v>0</v>
      </c>
      <c r="K32" s="44"/>
    </row>
    <row r="33" spans="2:11" s="1" customFormat="1" ht="14.45" customHeight="1" hidden="1">
      <c r="B33" s="40"/>
      <c r="C33" s="41"/>
      <c r="D33" s="41"/>
      <c r="E33" s="48" t="s">
        <v>47</v>
      </c>
      <c r="F33" s="117">
        <f>ROUND(SUM(BH99:BH1107),2)</f>
        <v>0</v>
      </c>
      <c r="G33" s="41"/>
      <c r="H33" s="41"/>
      <c r="I33" s="118">
        <v>0.15</v>
      </c>
      <c r="J33" s="117">
        <v>0</v>
      </c>
      <c r="K33" s="44"/>
    </row>
    <row r="34" spans="2:11" s="1" customFormat="1" ht="14.45" customHeight="1" hidden="1">
      <c r="B34" s="40"/>
      <c r="C34" s="41"/>
      <c r="D34" s="41"/>
      <c r="E34" s="48" t="s">
        <v>48</v>
      </c>
      <c r="F34" s="117">
        <f>ROUND(SUM(BI99:BI1107),2)</f>
        <v>0</v>
      </c>
      <c r="G34" s="41"/>
      <c r="H34" s="41"/>
      <c r="I34" s="118">
        <v>0</v>
      </c>
      <c r="J34" s="117">
        <v>0</v>
      </c>
      <c r="K34" s="44"/>
    </row>
    <row r="35" spans="2:11" s="1" customFormat="1" ht="6.95" customHeight="1">
      <c r="B35" s="40"/>
      <c r="C35" s="41"/>
      <c r="D35" s="41"/>
      <c r="E35" s="41"/>
      <c r="F35" s="41"/>
      <c r="G35" s="41"/>
      <c r="H35" s="41"/>
      <c r="I35" s="105"/>
      <c r="J35" s="41"/>
      <c r="K35" s="44"/>
    </row>
    <row r="36" spans="2:11" s="1" customFormat="1" ht="25.35" customHeight="1">
      <c r="B36" s="40"/>
      <c r="C36" s="119"/>
      <c r="D36" s="120" t="s">
        <v>49</v>
      </c>
      <c r="E36" s="70"/>
      <c r="F36" s="70"/>
      <c r="G36" s="121" t="s">
        <v>50</v>
      </c>
      <c r="H36" s="122" t="s">
        <v>51</v>
      </c>
      <c r="I36" s="123"/>
      <c r="J36" s="124">
        <f>SUM(J27:J34)</f>
        <v>0</v>
      </c>
      <c r="K36" s="125"/>
    </row>
    <row r="37" spans="2:11" s="1" customFormat="1" ht="14.45" customHeight="1">
      <c r="B37" s="55"/>
      <c r="C37" s="56"/>
      <c r="D37" s="56"/>
      <c r="E37" s="56"/>
      <c r="F37" s="56"/>
      <c r="G37" s="56"/>
      <c r="H37" s="56"/>
      <c r="I37" s="126"/>
      <c r="J37" s="56"/>
      <c r="K37" s="57"/>
    </row>
    <row r="41" spans="2:11" s="1" customFormat="1" ht="6.95" customHeight="1">
      <c r="B41" s="58"/>
      <c r="C41" s="59"/>
      <c r="D41" s="59"/>
      <c r="E41" s="59"/>
      <c r="F41" s="59"/>
      <c r="G41" s="59"/>
      <c r="H41" s="59"/>
      <c r="I41" s="127"/>
      <c r="J41" s="59"/>
      <c r="K41" s="128"/>
    </row>
    <row r="42" spans="2:11" s="1" customFormat="1" ht="36.95" customHeight="1">
      <c r="B42" s="40"/>
      <c r="C42" s="29" t="s">
        <v>113</v>
      </c>
      <c r="D42" s="41"/>
      <c r="E42" s="41"/>
      <c r="F42" s="41"/>
      <c r="G42" s="41"/>
      <c r="H42" s="41"/>
      <c r="I42" s="105"/>
      <c r="J42" s="41"/>
      <c r="K42" s="44"/>
    </row>
    <row r="43" spans="2:11" s="1" customFormat="1" ht="6.95" customHeight="1">
      <c r="B43" s="40"/>
      <c r="C43" s="41"/>
      <c r="D43" s="41"/>
      <c r="E43" s="41"/>
      <c r="F43" s="41"/>
      <c r="G43" s="41"/>
      <c r="H43" s="41"/>
      <c r="I43" s="105"/>
      <c r="J43" s="41"/>
      <c r="K43" s="44"/>
    </row>
    <row r="44" spans="2:11" s="1" customFormat="1" ht="14.45" customHeight="1">
      <c r="B44" s="40"/>
      <c r="C44" s="36" t="s">
        <v>19</v>
      </c>
      <c r="D44" s="41"/>
      <c r="E44" s="41"/>
      <c r="F44" s="41"/>
      <c r="G44" s="41"/>
      <c r="H44" s="41"/>
      <c r="I44" s="105"/>
      <c r="J44" s="41"/>
      <c r="K44" s="44"/>
    </row>
    <row r="45" spans="2:11" s="1" customFormat="1" ht="16.5" customHeight="1">
      <c r="B45" s="40"/>
      <c r="C45" s="41"/>
      <c r="D45" s="41"/>
      <c r="E45" s="353" t="str">
        <f>E7</f>
        <v>Stavební úpravy 2.NP - 3.NP pavilonu A přestavba dětského oddělení na LDN - 2.část - 2.NP</v>
      </c>
      <c r="F45" s="354"/>
      <c r="G45" s="354"/>
      <c r="H45" s="354"/>
      <c r="I45" s="105"/>
      <c r="J45" s="41"/>
      <c r="K45" s="44"/>
    </row>
    <row r="46" spans="2:11" s="1" customFormat="1" ht="14.45" customHeight="1">
      <c r="B46" s="40"/>
      <c r="C46" s="36" t="s">
        <v>111</v>
      </c>
      <c r="D46" s="41"/>
      <c r="E46" s="41"/>
      <c r="F46" s="41"/>
      <c r="G46" s="41"/>
      <c r="H46" s="41"/>
      <c r="I46" s="105"/>
      <c r="J46" s="41"/>
      <c r="K46" s="44"/>
    </row>
    <row r="47" spans="2:11" s="1" customFormat="1" ht="17.25" customHeight="1">
      <c r="B47" s="40"/>
      <c r="C47" s="41"/>
      <c r="D47" s="41"/>
      <c r="E47" s="355" t="str">
        <f>E9</f>
        <v>01 - stavební část</v>
      </c>
      <c r="F47" s="356"/>
      <c r="G47" s="356"/>
      <c r="H47" s="356"/>
      <c r="I47" s="105"/>
      <c r="J47" s="41"/>
      <c r="K47" s="44"/>
    </row>
    <row r="48" spans="2:11" s="1" customFormat="1" ht="6.95" customHeight="1">
      <c r="B48" s="40"/>
      <c r="C48" s="41"/>
      <c r="D48" s="41"/>
      <c r="E48" s="41"/>
      <c r="F48" s="41"/>
      <c r="G48" s="41"/>
      <c r="H48" s="41"/>
      <c r="I48" s="105"/>
      <c r="J48" s="41"/>
      <c r="K48" s="44"/>
    </row>
    <row r="49" spans="2:11" s="1" customFormat="1" ht="18" customHeight="1">
      <c r="B49" s="40"/>
      <c r="C49" s="36" t="s">
        <v>24</v>
      </c>
      <c r="D49" s="41"/>
      <c r="E49" s="41"/>
      <c r="F49" s="34" t="str">
        <f>F12</f>
        <v>Jindřichův Hradec</v>
      </c>
      <c r="G49" s="41"/>
      <c r="H49" s="41"/>
      <c r="I49" s="106" t="s">
        <v>26</v>
      </c>
      <c r="J49" s="107" t="str">
        <f>IF(J12="","",J12)</f>
        <v>27. 12. 2018</v>
      </c>
      <c r="K49" s="44"/>
    </row>
    <row r="50" spans="2:11" s="1" customFormat="1" ht="6.95" customHeight="1">
      <c r="B50" s="40"/>
      <c r="C50" s="41"/>
      <c r="D50" s="41"/>
      <c r="E50" s="41"/>
      <c r="F50" s="41"/>
      <c r="G50" s="41"/>
      <c r="H50" s="41"/>
      <c r="I50" s="105"/>
      <c r="J50" s="41"/>
      <c r="K50" s="44"/>
    </row>
    <row r="51" spans="2:11" s="1" customFormat="1" ht="15">
      <c r="B51" s="40"/>
      <c r="C51" s="36" t="s">
        <v>28</v>
      </c>
      <c r="D51" s="41"/>
      <c r="E51" s="41"/>
      <c r="F51" s="34" t="str">
        <f>E15</f>
        <v xml:space="preserve"> </v>
      </c>
      <c r="G51" s="41"/>
      <c r="H51" s="41"/>
      <c r="I51" s="106" t="s">
        <v>34</v>
      </c>
      <c r="J51" s="326" t="str">
        <f>E21</f>
        <v>ATELIER G+G s.r.o.</v>
      </c>
      <c r="K51" s="44"/>
    </row>
    <row r="52" spans="2:11" s="1" customFormat="1" ht="14.45" customHeight="1">
      <c r="B52" s="40"/>
      <c r="C52" s="36" t="s">
        <v>32</v>
      </c>
      <c r="D52" s="41"/>
      <c r="E52" s="41"/>
      <c r="F52" s="34" t="str">
        <f>IF(E18="","",E18)</f>
        <v/>
      </c>
      <c r="G52" s="41"/>
      <c r="H52" s="41"/>
      <c r="I52" s="105"/>
      <c r="J52" s="348"/>
      <c r="K52" s="44"/>
    </row>
    <row r="53" spans="2:11" s="1" customFormat="1" ht="10.35" customHeight="1">
      <c r="B53" s="40"/>
      <c r="C53" s="41"/>
      <c r="D53" s="41"/>
      <c r="E53" s="41"/>
      <c r="F53" s="41"/>
      <c r="G53" s="41"/>
      <c r="H53" s="41"/>
      <c r="I53" s="105"/>
      <c r="J53" s="41"/>
      <c r="K53" s="44"/>
    </row>
    <row r="54" spans="2:11" s="1" customFormat="1" ht="29.25" customHeight="1">
      <c r="B54" s="40"/>
      <c r="C54" s="129" t="s">
        <v>114</v>
      </c>
      <c r="D54" s="119"/>
      <c r="E54" s="119"/>
      <c r="F54" s="119"/>
      <c r="G54" s="119"/>
      <c r="H54" s="119"/>
      <c r="I54" s="130"/>
      <c r="J54" s="131" t="s">
        <v>115</v>
      </c>
      <c r="K54" s="132"/>
    </row>
    <row r="55" spans="2:11" s="1" customFormat="1" ht="10.35" customHeight="1">
      <c r="B55" s="40"/>
      <c r="C55" s="41"/>
      <c r="D55" s="41"/>
      <c r="E55" s="41"/>
      <c r="F55" s="41"/>
      <c r="G55" s="41"/>
      <c r="H55" s="41"/>
      <c r="I55" s="105"/>
      <c r="J55" s="41"/>
      <c r="K55" s="44"/>
    </row>
    <row r="56" spans="2:47" s="1" customFormat="1" ht="29.25" customHeight="1">
      <c r="B56" s="40"/>
      <c r="C56" s="133" t="s">
        <v>116</v>
      </c>
      <c r="D56" s="41"/>
      <c r="E56" s="41"/>
      <c r="F56" s="41"/>
      <c r="G56" s="41"/>
      <c r="H56" s="41"/>
      <c r="I56" s="105"/>
      <c r="J56" s="115">
        <f>J99</f>
        <v>0</v>
      </c>
      <c r="K56" s="44"/>
      <c r="AU56" s="23" t="s">
        <v>117</v>
      </c>
    </row>
    <row r="57" spans="2:11" s="7" customFormat="1" ht="24.95" customHeight="1">
      <c r="B57" s="134"/>
      <c r="C57" s="135"/>
      <c r="D57" s="136" t="s">
        <v>118</v>
      </c>
      <c r="E57" s="137"/>
      <c r="F57" s="137"/>
      <c r="G57" s="137"/>
      <c r="H57" s="137"/>
      <c r="I57" s="138"/>
      <c r="J57" s="139">
        <f>J100</f>
        <v>0</v>
      </c>
      <c r="K57" s="140"/>
    </row>
    <row r="58" spans="2:11" s="8" customFormat="1" ht="19.9" customHeight="1">
      <c r="B58" s="141"/>
      <c r="C58" s="142"/>
      <c r="D58" s="143" t="s">
        <v>119</v>
      </c>
      <c r="E58" s="144"/>
      <c r="F58" s="144"/>
      <c r="G58" s="144"/>
      <c r="H58" s="144"/>
      <c r="I58" s="145"/>
      <c r="J58" s="146">
        <f>J101</f>
        <v>0</v>
      </c>
      <c r="K58" s="147"/>
    </row>
    <row r="59" spans="2:11" s="8" customFormat="1" ht="19.9" customHeight="1">
      <c r="B59" s="141"/>
      <c r="C59" s="142"/>
      <c r="D59" s="143" t="s">
        <v>120</v>
      </c>
      <c r="E59" s="144"/>
      <c r="F59" s="144"/>
      <c r="G59" s="144"/>
      <c r="H59" s="144"/>
      <c r="I59" s="145"/>
      <c r="J59" s="146">
        <f>J163</f>
        <v>0</v>
      </c>
      <c r="K59" s="147"/>
    </row>
    <row r="60" spans="2:11" s="8" customFormat="1" ht="19.9" customHeight="1">
      <c r="B60" s="141"/>
      <c r="C60" s="142"/>
      <c r="D60" s="143" t="s">
        <v>121</v>
      </c>
      <c r="E60" s="144"/>
      <c r="F60" s="144"/>
      <c r="G60" s="144"/>
      <c r="H60" s="144"/>
      <c r="I60" s="145"/>
      <c r="J60" s="146">
        <f>J177</f>
        <v>0</v>
      </c>
      <c r="K60" s="147"/>
    </row>
    <row r="61" spans="2:11" s="8" customFormat="1" ht="19.9" customHeight="1">
      <c r="B61" s="141"/>
      <c r="C61" s="142"/>
      <c r="D61" s="143" t="s">
        <v>122</v>
      </c>
      <c r="E61" s="144"/>
      <c r="F61" s="144"/>
      <c r="G61" s="144"/>
      <c r="H61" s="144"/>
      <c r="I61" s="145"/>
      <c r="J61" s="146">
        <f>J488</f>
        <v>0</v>
      </c>
      <c r="K61" s="147"/>
    </row>
    <row r="62" spans="2:11" s="8" customFormat="1" ht="19.9" customHeight="1">
      <c r="B62" s="141"/>
      <c r="C62" s="142"/>
      <c r="D62" s="143" t="s">
        <v>123</v>
      </c>
      <c r="E62" s="144"/>
      <c r="F62" s="144"/>
      <c r="G62" s="144"/>
      <c r="H62" s="144"/>
      <c r="I62" s="145"/>
      <c r="J62" s="146">
        <f>J584</f>
        <v>0</v>
      </c>
      <c r="K62" s="147"/>
    </row>
    <row r="63" spans="2:11" s="8" customFormat="1" ht="19.9" customHeight="1">
      <c r="B63" s="141"/>
      <c r="C63" s="142"/>
      <c r="D63" s="143" t="s">
        <v>124</v>
      </c>
      <c r="E63" s="144"/>
      <c r="F63" s="144"/>
      <c r="G63" s="144"/>
      <c r="H63" s="144"/>
      <c r="I63" s="145"/>
      <c r="J63" s="146">
        <f>J611</f>
        <v>0</v>
      </c>
      <c r="K63" s="147"/>
    </row>
    <row r="64" spans="2:11" s="7" customFormat="1" ht="24.95" customHeight="1">
      <c r="B64" s="134"/>
      <c r="C64" s="135"/>
      <c r="D64" s="136" t="s">
        <v>125</v>
      </c>
      <c r="E64" s="137"/>
      <c r="F64" s="137"/>
      <c r="G64" s="137"/>
      <c r="H64" s="137"/>
      <c r="I64" s="138"/>
      <c r="J64" s="139">
        <f>J614</f>
        <v>0</v>
      </c>
      <c r="K64" s="140"/>
    </row>
    <row r="65" spans="2:11" s="8" customFormat="1" ht="19.9" customHeight="1">
      <c r="B65" s="141"/>
      <c r="C65" s="142"/>
      <c r="D65" s="143" t="s">
        <v>126</v>
      </c>
      <c r="E65" s="144"/>
      <c r="F65" s="144"/>
      <c r="G65" s="144"/>
      <c r="H65" s="144"/>
      <c r="I65" s="145"/>
      <c r="J65" s="146">
        <f>J615</f>
        <v>0</v>
      </c>
      <c r="K65" s="147"/>
    </row>
    <row r="66" spans="2:11" s="8" customFormat="1" ht="19.9" customHeight="1">
      <c r="B66" s="141"/>
      <c r="C66" s="142"/>
      <c r="D66" s="143" t="s">
        <v>127</v>
      </c>
      <c r="E66" s="144"/>
      <c r="F66" s="144"/>
      <c r="G66" s="144"/>
      <c r="H66" s="144"/>
      <c r="I66" s="145"/>
      <c r="J66" s="146">
        <f>J639</f>
        <v>0</v>
      </c>
      <c r="K66" s="147"/>
    </row>
    <row r="67" spans="2:11" s="8" customFormat="1" ht="19.9" customHeight="1">
      <c r="B67" s="141"/>
      <c r="C67" s="142"/>
      <c r="D67" s="143" t="s">
        <v>128</v>
      </c>
      <c r="E67" s="144"/>
      <c r="F67" s="144"/>
      <c r="G67" s="144"/>
      <c r="H67" s="144"/>
      <c r="I67" s="145"/>
      <c r="J67" s="146">
        <f>J656</f>
        <v>0</v>
      </c>
      <c r="K67" s="147"/>
    </row>
    <row r="68" spans="2:11" s="8" customFormat="1" ht="19.9" customHeight="1">
      <c r="B68" s="141"/>
      <c r="C68" s="142"/>
      <c r="D68" s="143" t="s">
        <v>129</v>
      </c>
      <c r="E68" s="144"/>
      <c r="F68" s="144"/>
      <c r="G68" s="144"/>
      <c r="H68" s="144"/>
      <c r="I68" s="145"/>
      <c r="J68" s="146">
        <f>J661</f>
        <v>0</v>
      </c>
      <c r="K68" s="147"/>
    </row>
    <row r="69" spans="2:11" s="8" customFormat="1" ht="19.9" customHeight="1">
      <c r="B69" s="141"/>
      <c r="C69" s="142"/>
      <c r="D69" s="143" t="s">
        <v>130</v>
      </c>
      <c r="E69" s="144"/>
      <c r="F69" s="144"/>
      <c r="G69" s="144"/>
      <c r="H69" s="144"/>
      <c r="I69" s="145"/>
      <c r="J69" s="146">
        <f>J664</f>
        <v>0</v>
      </c>
      <c r="K69" s="147"/>
    </row>
    <row r="70" spans="2:11" s="8" customFormat="1" ht="19.9" customHeight="1">
      <c r="B70" s="141"/>
      <c r="C70" s="142"/>
      <c r="D70" s="143" t="s">
        <v>131</v>
      </c>
      <c r="E70" s="144"/>
      <c r="F70" s="144"/>
      <c r="G70" s="144"/>
      <c r="H70" s="144"/>
      <c r="I70" s="145"/>
      <c r="J70" s="146">
        <f>J697</f>
        <v>0</v>
      </c>
      <c r="K70" s="147"/>
    </row>
    <row r="71" spans="2:11" s="8" customFormat="1" ht="19.9" customHeight="1">
      <c r="B71" s="141"/>
      <c r="C71" s="142"/>
      <c r="D71" s="143" t="s">
        <v>132</v>
      </c>
      <c r="E71" s="144"/>
      <c r="F71" s="144"/>
      <c r="G71" s="144"/>
      <c r="H71" s="144"/>
      <c r="I71" s="145"/>
      <c r="J71" s="146">
        <f>J757</f>
        <v>0</v>
      </c>
      <c r="K71" s="147"/>
    </row>
    <row r="72" spans="2:11" s="8" customFormat="1" ht="19.9" customHeight="1">
      <c r="B72" s="141"/>
      <c r="C72" s="142"/>
      <c r="D72" s="143" t="s">
        <v>133</v>
      </c>
      <c r="E72" s="144"/>
      <c r="F72" s="144"/>
      <c r="G72" s="144"/>
      <c r="H72" s="144"/>
      <c r="I72" s="145"/>
      <c r="J72" s="146">
        <f>J766</f>
        <v>0</v>
      </c>
      <c r="K72" s="147"/>
    </row>
    <row r="73" spans="2:11" s="8" customFormat="1" ht="19.9" customHeight="1">
      <c r="B73" s="141"/>
      <c r="C73" s="142"/>
      <c r="D73" s="143" t="s">
        <v>134</v>
      </c>
      <c r="E73" s="144"/>
      <c r="F73" s="144"/>
      <c r="G73" s="144"/>
      <c r="H73" s="144"/>
      <c r="I73" s="145"/>
      <c r="J73" s="146">
        <f>J788</f>
        <v>0</v>
      </c>
      <c r="K73" s="147"/>
    </row>
    <row r="74" spans="2:11" s="8" customFormat="1" ht="19.9" customHeight="1">
      <c r="B74" s="141"/>
      <c r="C74" s="142"/>
      <c r="D74" s="143" t="s">
        <v>135</v>
      </c>
      <c r="E74" s="144"/>
      <c r="F74" s="144"/>
      <c r="G74" s="144"/>
      <c r="H74" s="144"/>
      <c r="I74" s="145"/>
      <c r="J74" s="146">
        <f>J799</f>
        <v>0</v>
      </c>
      <c r="K74" s="147"/>
    </row>
    <row r="75" spans="2:11" s="8" customFormat="1" ht="19.9" customHeight="1">
      <c r="B75" s="141"/>
      <c r="C75" s="142"/>
      <c r="D75" s="143" t="s">
        <v>136</v>
      </c>
      <c r="E75" s="144"/>
      <c r="F75" s="144"/>
      <c r="G75" s="144"/>
      <c r="H75" s="144"/>
      <c r="I75" s="145"/>
      <c r="J75" s="146">
        <f>J995</f>
        <v>0</v>
      </c>
      <c r="K75" s="147"/>
    </row>
    <row r="76" spans="2:11" s="8" customFormat="1" ht="19.9" customHeight="1">
      <c r="B76" s="141"/>
      <c r="C76" s="142"/>
      <c r="D76" s="143" t="s">
        <v>137</v>
      </c>
      <c r="E76" s="144"/>
      <c r="F76" s="144"/>
      <c r="G76" s="144"/>
      <c r="H76" s="144"/>
      <c r="I76" s="145"/>
      <c r="J76" s="146">
        <f>J1032</f>
        <v>0</v>
      </c>
      <c r="K76" s="147"/>
    </row>
    <row r="77" spans="2:11" s="8" customFormat="1" ht="19.9" customHeight="1">
      <c r="B77" s="141"/>
      <c r="C77" s="142"/>
      <c r="D77" s="143" t="s">
        <v>138</v>
      </c>
      <c r="E77" s="144"/>
      <c r="F77" s="144"/>
      <c r="G77" s="144"/>
      <c r="H77" s="144"/>
      <c r="I77" s="145"/>
      <c r="J77" s="146">
        <f>J1041</f>
        <v>0</v>
      </c>
      <c r="K77" s="147"/>
    </row>
    <row r="78" spans="2:11" s="7" customFormat="1" ht="24.95" customHeight="1">
      <c r="B78" s="134"/>
      <c r="C78" s="135"/>
      <c r="D78" s="136" t="s">
        <v>139</v>
      </c>
      <c r="E78" s="137"/>
      <c r="F78" s="137"/>
      <c r="G78" s="137"/>
      <c r="H78" s="137"/>
      <c r="I78" s="138"/>
      <c r="J78" s="139">
        <f>J1086</f>
        <v>0</v>
      </c>
      <c r="K78" s="140"/>
    </row>
    <row r="79" spans="2:11" s="7" customFormat="1" ht="24.95" customHeight="1">
      <c r="B79" s="134"/>
      <c r="C79" s="135"/>
      <c r="D79" s="136" t="s">
        <v>140</v>
      </c>
      <c r="E79" s="137"/>
      <c r="F79" s="137"/>
      <c r="G79" s="137"/>
      <c r="H79" s="137"/>
      <c r="I79" s="138"/>
      <c r="J79" s="139">
        <f>J1095</f>
        <v>0</v>
      </c>
      <c r="K79" s="140"/>
    </row>
    <row r="80" spans="2:11" s="1" customFormat="1" ht="21.75" customHeight="1">
      <c r="B80" s="40"/>
      <c r="C80" s="41"/>
      <c r="D80" s="41"/>
      <c r="E80" s="41"/>
      <c r="F80" s="41"/>
      <c r="G80" s="41"/>
      <c r="H80" s="41"/>
      <c r="I80" s="105"/>
      <c r="J80" s="41"/>
      <c r="K80" s="44"/>
    </row>
    <row r="81" spans="2:11" s="1" customFormat="1" ht="6.95" customHeight="1">
      <c r="B81" s="55"/>
      <c r="C81" s="56"/>
      <c r="D81" s="56"/>
      <c r="E81" s="56"/>
      <c r="F81" s="56"/>
      <c r="G81" s="56"/>
      <c r="H81" s="56"/>
      <c r="I81" s="126"/>
      <c r="J81" s="56"/>
      <c r="K81" s="57"/>
    </row>
    <row r="85" spans="2:12" s="1" customFormat="1" ht="6.95" customHeight="1">
      <c r="B85" s="58"/>
      <c r="C85" s="59"/>
      <c r="D85" s="59"/>
      <c r="E85" s="59"/>
      <c r="F85" s="59"/>
      <c r="G85" s="59"/>
      <c r="H85" s="59"/>
      <c r="I85" s="127"/>
      <c r="J85" s="59"/>
      <c r="K85" s="59"/>
      <c r="L85" s="40"/>
    </row>
    <row r="86" spans="2:12" s="1" customFormat="1" ht="36.95" customHeight="1">
      <c r="B86" s="40"/>
      <c r="C86" s="60" t="s">
        <v>141</v>
      </c>
      <c r="I86" s="148"/>
      <c r="L86" s="40"/>
    </row>
    <row r="87" spans="2:12" s="1" customFormat="1" ht="6.95" customHeight="1">
      <c r="B87" s="40"/>
      <c r="I87" s="148"/>
      <c r="L87" s="40"/>
    </row>
    <row r="88" spans="2:12" s="1" customFormat="1" ht="14.45" customHeight="1">
      <c r="B88" s="40"/>
      <c r="C88" s="62" t="s">
        <v>19</v>
      </c>
      <c r="I88" s="148"/>
      <c r="L88" s="40"/>
    </row>
    <row r="89" spans="2:12" s="1" customFormat="1" ht="16.5" customHeight="1">
      <c r="B89" s="40"/>
      <c r="E89" s="349" t="str">
        <f>E7</f>
        <v>Stavební úpravy 2.NP - 3.NP pavilonu A přestavba dětského oddělení na LDN - 2.část - 2.NP</v>
      </c>
      <c r="F89" s="350"/>
      <c r="G89" s="350"/>
      <c r="H89" s="350"/>
      <c r="I89" s="148"/>
      <c r="L89" s="40"/>
    </row>
    <row r="90" spans="2:12" s="1" customFormat="1" ht="14.45" customHeight="1">
      <c r="B90" s="40"/>
      <c r="C90" s="62" t="s">
        <v>111</v>
      </c>
      <c r="I90" s="148"/>
      <c r="L90" s="40"/>
    </row>
    <row r="91" spans="2:12" s="1" customFormat="1" ht="17.25" customHeight="1">
      <c r="B91" s="40"/>
      <c r="E91" s="342" t="str">
        <f>E9</f>
        <v>01 - stavební část</v>
      </c>
      <c r="F91" s="351"/>
      <c r="G91" s="351"/>
      <c r="H91" s="351"/>
      <c r="I91" s="148"/>
      <c r="L91" s="40"/>
    </row>
    <row r="92" spans="2:12" s="1" customFormat="1" ht="6.95" customHeight="1">
      <c r="B92" s="40"/>
      <c r="I92" s="148"/>
      <c r="L92" s="40"/>
    </row>
    <row r="93" spans="2:12" s="1" customFormat="1" ht="18" customHeight="1">
      <c r="B93" s="40"/>
      <c r="C93" s="62" t="s">
        <v>24</v>
      </c>
      <c r="F93" s="149" t="str">
        <f>F12</f>
        <v>Jindřichův Hradec</v>
      </c>
      <c r="I93" s="150" t="s">
        <v>26</v>
      </c>
      <c r="J93" s="66" t="str">
        <f>IF(J12="","",J12)</f>
        <v>27. 12. 2018</v>
      </c>
      <c r="L93" s="40"/>
    </row>
    <row r="94" spans="2:12" s="1" customFormat="1" ht="6.95" customHeight="1">
      <c r="B94" s="40"/>
      <c r="I94" s="148"/>
      <c r="L94" s="40"/>
    </row>
    <row r="95" spans="2:12" s="1" customFormat="1" ht="15">
      <c r="B95" s="40"/>
      <c r="C95" s="62" t="s">
        <v>28</v>
      </c>
      <c r="F95" s="149" t="str">
        <f>E15</f>
        <v xml:space="preserve"> </v>
      </c>
      <c r="I95" s="150" t="s">
        <v>34</v>
      </c>
      <c r="J95" s="149" t="str">
        <f>E21</f>
        <v>ATELIER G+G s.r.o.</v>
      </c>
      <c r="L95" s="40"/>
    </row>
    <row r="96" spans="2:12" s="1" customFormat="1" ht="14.45" customHeight="1">
      <c r="B96" s="40"/>
      <c r="C96" s="62" t="s">
        <v>32</v>
      </c>
      <c r="F96" s="149" t="str">
        <f>IF(E18="","",E18)</f>
        <v/>
      </c>
      <c r="I96" s="148"/>
      <c r="L96" s="40"/>
    </row>
    <row r="97" spans="2:12" s="1" customFormat="1" ht="10.35" customHeight="1">
      <c r="B97" s="40"/>
      <c r="I97" s="148"/>
      <c r="L97" s="40"/>
    </row>
    <row r="98" spans="2:20" s="9" customFormat="1" ht="29.25" customHeight="1">
      <c r="B98" s="151"/>
      <c r="C98" s="152" t="s">
        <v>142</v>
      </c>
      <c r="D98" s="153" t="s">
        <v>58</v>
      </c>
      <c r="E98" s="153" t="s">
        <v>54</v>
      </c>
      <c r="F98" s="153" t="s">
        <v>143</v>
      </c>
      <c r="G98" s="153" t="s">
        <v>144</v>
      </c>
      <c r="H98" s="153" t="s">
        <v>145</v>
      </c>
      <c r="I98" s="154" t="s">
        <v>146</v>
      </c>
      <c r="J98" s="153" t="s">
        <v>115</v>
      </c>
      <c r="K98" s="155" t="s">
        <v>147</v>
      </c>
      <c r="L98" s="151"/>
      <c r="M98" s="72" t="s">
        <v>148</v>
      </c>
      <c r="N98" s="73" t="s">
        <v>43</v>
      </c>
      <c r="O98" s="73" t="s">
        <v>149</v>
      </c>
      <c r="P98" s="73" t="s">
        <v>150</v>
      </c>
      <c r="Q98" s="73" t="s">
        <v>151</v>
      </c>
      <c r="R98" s="73" t="s">
        <v>152</v>
      </c>
      <c r="S98" s="73" t="s">
        <v>153</v>
      </c>
      <c r="T98" s="74" t="s">
        <v>154</v>
      </c>
    </row>
    <row r="99" spans="2:63" s="1" customFormat="1" ht="29.25" customHeight="1">
      <c r="B99" s="40"/>
      <c r="C99" s="76" t="s">
        <v>116</v>
      </c>
      <c r="I99" s="148"/>
      <c r="J99" s="156">
        <f>BK99</f>
        <v>0</v>
      </c>
      <c r="L99" s="40"/>
      <c r="M99" s="75"/>
      <c r="N99" s="67"/>
      <c r="O99" s="67"/>
      <c r="P99" s="157">
        <f>P100+P614+P1086+P1095</f>
        <v>0</v>
      </c>
      <c r="Q99" s="67"/>
      <c r="R99" s="157">
        <f>R100+R614+R1086+R1095</f>
        <v>154.21969133999997</v>
      </c>
      <c r="S99" s="67"/>
      <c r="T99" s="158">
        <f>T100+T614+T1086+T1095</f>
        <v>302.9049526</v>
      </c>
      <c r="AT99" s="23" t="s">
        <v>72</v>
      </c>
      <c r="AU99" s="23" t="s">
        <v>117</v>
      </c>
      <c r="BK99" s="159">
        <f>BK100+BK614+BK1086+BK1095</f>
        <v>0</v>
      </c>
    </row>
    <row r="100" spans="2:63" s="10" customFormat="1" ht="37.35" customHeight="1">
      <c r="B100" s="160"/>
      <c r="D100" s="161" t="s">
        <v>72</v>
      </c>
      <c r="E100" s="162" t="s">
        <v>155</v>
      </c>
      <c r="F100" s="162" t="s">
        <v>156</v>
      </c>
      <c r="I100" s="163"/>
      <c r="J100" s="164">
        <f>BK100</f>
        <v>0</v>
      </c>
      <c r="L100" s="160"/>
      <c r="M100" s="165"/>
      <c r="N100" s="166"/>
      <c r="O100" s="166"/>
      <c r="P100" s="167">
        <f>P101+P163+P177+P488+P584+P611</f>
        <v>0</v>
      </c>
      <c r="Q100" s="166"/>
      <c r="R100" s="167">
        <f>R101+R163+R177+R488+R584+R611</f>
        <v>137.91810453999997</v>
      </c>
      <c r="S100" s="166"/>
      <c r="T100" s="168">
        <f>T101+T163+T177+T488+T584+T611</f>
        <v>196.369707</v>
      </c>
      <c r="AR100" s="161" t="s">
        <v>81</v>
      </c>
      <c r="AT100" s="169" t="s">
        <v>72</v>
      </c>
      <c r="AU100" s="169" t="s">
        <v>73</v>
      </c>
      <c r="AY100" s="161" t="s">
        <v>157</v>
      </c>
      <c r="BK100" s="170">
        <f>BK101+BK163+BK177+BK488+BK584+BK611</f>
        <v>0</v>
      </c>
    </row>
    <row r="101" spans="2:63" s="10" customFormat="1" ht="19.9" customHeight="1">
      <c r="B101" s="160"/>
      <c r="D101" s="161" t="s">
        <v>72</v>
      </c>
      <c r="E101" s="171" t="s">
        <v>158</v>
      </c>
      <c r="F101" s="171" t="s">
        <v>159</v>
      </c>
      <c r="I101" s="163"/>
      <c r="J101" s="172">
        <f>BK101</f>
        <v>0</v>
      </c>
      <c r="L101" s="160"/>
      <c r="M101" s="165"/>
      <c r="N101" s="166"/>
      <c r="O101" s="166"/>
      <c r="P101" s="167">
        <f>SUM(P102:P162)</f>
        <v>0</v>
      </c>
      <c r="Q101" s="166"/>
      <c r="R101" s="167">
        <f>SUM(R102:R162)</f>
        <v>40.13694701999999</v>
      </c>
      <c r="S101" s="166"/>
      <c r="T101" s="168">
        <f>SUM(T102:T162)</f>
        <v>0</v>
      </c>
      <c r="AR101" s="161" t="s">
        <v>81</v>
      </c>
      <c r="AT101" s="169" t="s">
        <v>72</v>
      </c>
      <c r="AU101" s="169" t="s">
        <v>81</v>
      </c>
      <c r="AY101" s="161" t="s">
        <v>157</v>
      </c>
      <c r="BK101" s="170">
        <f>SUM(BK102:BK162)</f>
        <v>0</v>
      </c>
    </row>
    <row r="102" spans="2:65" s="1" customFormat="1" ht="25.5" customHeight="1">
      <c r="B102" s="173"/>
      <c r="C102" s="174" t="s">
        <v>81</v>
      </c>
      <c r="D102" s="174" t="s">
        <v>160</v>
      </c>
      <c r="E102" s="175" t="s">
        <v>161</v>
      </c>
      <c r="F102" s="176" t="s">
        <v>162</v>
      </c>
      <c r="G102" s="177" t="s">
        <v>163</v>
      </c>
      <c r="H102" s="178">
        <v>1</v>
      </c>
      <c r="I102" s="179"/>
      <c r="J102" s="180">
        <f>ROUND(I102*H102,2)</f>
        <v>0</v>
      </c>
      <c r="K102" s="176" t="s">
        <v>164</v>
      </c>
      <c r="L102" s="40"/>
      <c r="M102" s="181" t="s">
        <v>5</v>
      </c>
      <c r="N102" s="182" t="s">
        <v>44</v>
      </c>
      <c r="O102" s="41"/>
      <c r="P102" s="183">
        <f>O102*H102</f>
        <v>0</v>
      </c>
      <c r="Q102" s="183">
        <v>0.12021</v>
      </c>
      <c r="R102" s="183">
        <f>Q102*H102</f>
        <v>0.12021</v>
      </c>
      <c r="S102" s="183">
        <v>0</v>
      </c>
      <c r="T102" s="184">
        <f>S102*H102</f>
        <v>0</v>
      </c>
      <c r="AR102" s="23" t="s">
        <v>165</v>
      </c>
      <c r="AT102" s="23" t="s">
        <v>160</v>
      </c>
      <c r="AU102" s="23" t="s">
        <v>83</v>
      </c>
      <c r="AY102" s="23" t="s">
        <v>157</v>
      </c>
      <c r="BE102" s="185">
        <f>IF(N102="základní",J102,0)</f>
        <v>0</v>
      </c>
      <c r="BF102" s="185">
        <f>IF(N102="snížená",J102,0)</f>
        <v>0</v>
      </c>
      <c r="BG102" s="185">
        <f>IF(N102="zákl. přenesená",J102,0)</f>
        <v>0</v>
      </c>
      <c r="BH102" s="185">
        <f>IF(N102="sníž. přenesená",J102,0)</f>
        <v>0</v>
      </c>
      <c r="BI102" s="185">
        <f>IF(N102="nulová",J102,0)</f>
        <v>0</v>
      </c>
      <c r="BJ102" s="23" t="s">
        <v>81</v>
      </c>
      <c r="BK102" s="185">
        <f>ROUND(I102*H102,2)</f>
        <v>0</v>
      </c>
      <c r="BL102" s="23" t="s">
        <v>165</v>
      </c>
      <c r="BM102" s="23" t="s">
        <v>166</v>
      </c>
    </row>
    <row r="103" spans="2:51" s="11" customFormat="1" ht="13.5">
      <c r="B103" s="186"/>
      <c r="D103" s="187" t="s">
        <v>167</v>
      </c>
      <c r="E103" s="188" t="s">
        <v>5</v>
      </c>
      <c r="F103" s="189" t="s">
        <v>168</v>
      </c>
      <c r="H103" s="190">
        <v>1</v>
      </c>
      <c r="I103" s="191"/>
      <c r="L103" s="186"/>
      <c r="M103" s="192"/>
      <c r="N103" s="193"/>
      <c r="O103" s="193"/>
      <c r="P103" s="193"/>
      <c r="Q103" s="193"/>
      <c r="R103" s="193"/>
      <c r="S103" s="193"/>
      <c r="T103" s="194"/>
      <c r="AT103" s="188" t="s">
        <v>167</v>
      </c>
      <c r="AU103" s="188" t="s">
        <v>83</v>
      </c>
      <c r="AV103" s="11" t="s">
        <v>83</v>
      </c>
      <c r="AW103" s="11" t="s">
        <v>36</v>
      </c>
      <c r="AX103" s="11" t="s">
        <v>81</v>
      </c>
      <c r="AY103" s="188" t="s">
        <v>157</v>
      </c>
    </row>
    <row r="104" spans="2:65" s="1" customFormat="1" ht="25.5" customHeight="1">
      <c r="B104" s="173"/>
      <c r="C104" s="174" t="s">
        <v>83</v>
      </c>
      <c r="D104" s="174" t="s">
        <v>160</v>
      </c>
      <c r="E104" s="175" t="s">
        <v>169</v>
      </c>
      <c r="F104" s="176" t="s">
        <v>170</v>
      </c>
      <c r="G104" s="177" t="s">
        <v>171</v>
      </c>
      <c r="H104" s="178">
        <v>2.508</v>
      </c>
      <c r="I104" s="179"/>
      <c r="J104" s="180">
        <f>ROUND(I104*H104,2)</f>
        <v>0</v>
      </c>
      <c r="K104" s="176" t="s">
        <v>164</v>
      </c>
      <c r="L104" s="40"/>
      <c r="M104" s="181" t="s">
        <v>5</v>
      </c>
      <c r="N104" s="182" t="s">
        <v>44</v>
      </c>
      <c r="O104" s="41"/>
      <c r="P104" s="183">
        <f>O104*H104</f>
        <v>0</v>
      </c>
      <c r="Q104" s="183">
        <v>1.8775</v>
      </c>
      <c r="R104" s="183">
        <f>Q104*H104</f>
        <v>4.7087699999999995</v>
      </c>
      <c r="S104" s="183">
        <v>0</v>
      </c>
      <c r="T104" s="184">
        <f>S104*H104</f>
        <v>0</v>
      </c>
      <c r="AR104" s="23" t="s">
        <v>165</v>
      </c>
      <c r="AT104" s="23" t="s">
        <v>160</v>
      </c>
      <c r="AU104" s="23" t="s">
        <v>83</v>
      </c>
      <c r="AY104" s="23" t="s">
        <v>157</v>
      </c>
      <c r="BE104" s="185">
        <f>IF(N104="základní",J104,0)</f>
        <v>0</v>
      </c>
      <c r="BF104" s="185">
        <f>IF(N104="snížená",J104,0)</f>
        <v>0</v>
      </c>
      <c r="BG104" s="185">
        <f>IF(N104="zákl. přenesená",J104,0)</f>
        <v>0</v>
      </c>
      <c r="BH104" s="185">
        <f>IF(N104="sníž. přenesená",J104,0)</f>
        <v>0</v>
      </c>
      <c r="BI104" s="185">
        <f>IF(N104="nulová",J104,0)</f>
        <v>0</v>
      </c>
      <c r="BJ104" s="23" t="s">
        <v>81</v>
      </c>
      <c r="BK104" s="185">
        <f>ROUND(I104*H104,2)</f>
        <v>0</v>
      </c>
      <c r="BL104" s="23" t="s">
        <v>165</v>
      </c>
      <c r="BM104" s="23" t="s">
        <v>172</v>
      </c>
    </row>
    <row r="105" spans="2:51" s="11" customFormat="1" ht="27">
      <c r="B105" s="186"/>
      <c r="D105" s="187" t="s">
        <v>167</v>
      </c>
      <c r="E105" s="188" t="s">
        <v>5</v>
      </c>
      <c r="F105" s="189" t="s">
        <v>173</v>
      </c>
      <c r="H105" s="190">
        <v>2.508</v>
      </c>
      <c r="I105" s="191"/>
      <c r="L105" s="186"/>
      <c r="M105" s="192"/>
      <c r="N105" s="193"/>
      <c r="O105" s="193"/>
      <c r="P105" s="193"/>
      <c r="Q105" s="193"/>
      <c r="R105" s="193"/>
      <c r="S105" s="193"/>
      <c r="T105" s="194"/>
      <c r="AT105" s="188" t="s">
        <v>167</v>
      </c>
      <c r="AU105" s="188" t="s">
        <v>83</v>
      </c>
      <c r="AV105" s="11" t="s">
        <v>83</v>
      </c>
      <c r="AW105" s="11" t="s">
        <v>36</v>
      </c>
      <c r="AX105" s="11" t="s">
        <v>81</v>
      </c>
      <c r="AY105" s="188" t="s">
        <v>157</v>
      </c>
    </row>
    <row r="106" spans="2:65" s="1" customFormat="1" ht="25.5" customHeight="1">
      <c r="B106" s="173"/>
      <c r="C106" s="174" t="s">
        <v>158</v>
      </c>
      <c r="D106" s="174" t="s">
        <v>160</v>
      </c>
      <c r="E106" s="175" t="s">
        <v>174</v>
      </c>
      <c r="F106" s="176" t="s">
        <v>175</v>
      </c>
      <c r="G106" s="177" t="s">
        <v>163</v>
      </c>
      <c r="H106" s="178">
        <v>16</v>
      </c>
      <c r="I106" s="179"/>
      <c r="J106" s="180">
        <f>ROUND(I106*H106,2)</f>
        <v>0</v>
      </c>
      <c r="K106" s="176" t="s">
        <v>164</v>
      </c>
      <c r="L106" s="40"/>
      <c r="M106" s="181" t="s">
        <v>5</v>
      </c>
      <c r="N106" s="182" t="s">
        <v>44</v>
      </c>
      <c r="O106" s="41"/>
      <c r="P106" s="183">
        <f>O106*H106</f>
        <v>0</v>
      </c>
      <c r="Q106" s="183">
        <v>0.04555</v>
      </c>
      <c r="R106" s="183">
        <f>Q106*H106</f>
        <v>0.7288</v>
      </c>
      <c r="S106" s="183">
        <v>0</v>
      </c>
      <c r="T106" s="184">
        <f>S106*H106</f>
        <v>0</v>
      </c>
      <c r="AR106" s="23" t="s">
        <v>165</v>
      </c>
      <c r="AT106" s="23" t="s">
        <v>160</v>
      </c>
      <c r="AU106" s="23" t="s">
        <v>83</v>
      </c>
      <c r="AY106" s="23" t="s">
        <v>157</v>
      </c>
      <c r="BE106" s="185">
        <f>IF(N106="základní",J106,0)</f>
        <v>0</v>
      </c>
      <c r="BF106" s="185">
        <f>IF(N106="snížená",J106,0)</f>
        <v>0</v>
      </c>
      <c r="BG106" s="185">
        <f>IF(N106="zákl. přenesená",J106,0)</f>
        <v>0</v>
      </c>
      <c r="BH106" s="185">
        <f>IF(N106="sníž. přenesená",J106,0)</f>
        <v>0</v>
      </c>
      <c r="BI106" s="185">
        <f>IF(N106="nulová",J106,0)</f>
        <v>0</v>
      </c>
      <c r="BJ106" s="23" t="s">
        <v>81</v>
      </c>
      <c r="BK106" s="185">
        <f>ROUND(I106*H106,2)</f>
        <v>0</v>
      </c>
      <c r="BL106" s="23" t="s">
        <v>165</v>
      </c>
      <c r="BM106" s="23" t="s">
        <v>176</v>
      </c>
    </row>
    <row r="107" spans="2:47" s="1" customFormat="1" ht="409.5">
      <c r="B107" s="40"/>
      <c r="D107" s="187" t="s">
        <v>177</v>
      </c>
      <c r="F107" s="195" t="s">
        <v>178</v>
      </c>
      <c r="I107" s="148"/>
      <c r="L107" s="40"/>
      <c r="M107" s="196"/>
      <c r="N107" s="41"/>
      <c r="O107" s="41"/>
      <c r="P107" s="41"/>
      <c r="Q107" s="41"/>
      <c r="R107" s="41"/>
      <c r="S107" s="41"/>
      <c r="T107" s="69"/>
      <c r="AT107" s="23" t="s">
        <v>177</v>
      </c>
      <c r="AU107" s="23" t="s">
        <v>83</v>
      </c>
    </row>
    <row r="108" spans="2:51" s="11" customFormat="1" ht="13.5">
      <c r="B108" s="186"/>
      <c r="D108" s="187" t="s">
        <v>167</v>
      </c>
      <c r="E108" s="188" t="s">
        <v>5</v>
      </c>
      <c r="F108" s="189" t="s">
        <v>179</v>
      </c>
      <c r="H108" s="190">
        <v>16</v>
      </c>
      <c r="I108" s="191"/>
      <c r="L108" s="186"/>
      <c r="M108" s="192"/>
      <c r="N108" s="193"/>
      <c r="O108" s="193"/>
      <c r="P108" s="193"/>
      <c r="Q108" s="193"/>
      <c r="R108" s="193"/>
      <c r="S108" s="193"/>
      <c r="T108" s="194"/>
      <c r="AT108" s="188" t="s">
        <v>167</v>
      </c>
      <c r="AU108" s="188" t="s">
        <v>83</v>
      </c>
      <c r="AV108" s="11" t="s">
        <v>83</v>
      </c>
      <c r="AW108" s="11" t="s">
        <v>36</v>
      </c>
      <c r="AX108" s="11" t="s">
        <v>81</v>
      </c>
      <c r="AY108" s="188" t="s">
        <v>157</v>
      </c>
    </row>
    <row r="109" spans="2:65" s="1" customFormat="1" ht="25.5" customHeight="1">
      <c r="B109" s="173"/>
      <c r="C109" s="174" t="s">
        <v>165</v>
      </c>
      <c r="D109" s="174" t="s">
        <v>160</v>
      </c>
      <c r="E109" s="175" t="s">
        <v>180</v>
      </c>
      <c r="F109" s="176" t="s">
        <v>181</v>
      </c>
      <c r="G109" s="177" t="s">
        <v>163</v>
      </c>
      <c r="H109" s="178">
        <v>4</v>
      </c>
      <c r="I109" s="179"/>
      <c r="J109" s="180">
        <f>ROUND(I109*H109,2)</f>
        <v>0</v>
      </c>
      <c r="K109" s="176" t="s">
        <v>164</v>
      </c>
      <c r="L109" s="40"/>
      <c r="M109" s="181" t="s">
        <v>5</v>
      </c>
      <c r="N109" s="182" t="s">
        <v>44</v>
      </c>
      <c r="O109" s="41"/>
      <c r="P109" s="183">
        <f>O109*H109</f>
        <v>0</v>
      </c>
      <c r="Q109" s="183">
        <v>0.05455</v>
      </c>
      <c r="R109" s="183">
        <f>Q109*H109</f>
        <v>0.2182</v>
      </c>
      <c r="S109" s="183">
        <v>0</v>
      </c>
      <c r="T109" s="184">
        <f>S109*H109</f>
        <v>0</v>
      </c>
      <c r="AR109" s="23" t="s">
        <v>165</v>
      </c>
      <c r="AT109" s="23" t="s">
        <v>160</v>
      </c>
      <c r="AU109" s="23" t="s">
        <v>83</v>
      </c>
      <c r="AY109" s="23" t="s">
        <v>157</v>
      </c>
      <c r="BE109" s="185">
        <f>IF(N109="základní",J109,0)</f>
        <v>0</v>
      </c>
      <c r="BF109" s="185">
        <f>IF(N109="snížená",J109,0)</f>
        <v>0</v>
      </c>
      <c r="BG109" s="185">
        <f>IF(N109="zákl. přenesená",J109,0)</f>
        <v>0</v>
      </c>
      <c r="BH109" s="185">
        <f>IF(N109="sníž. přenesená",J109,0)</f>
        <v>0</v>
      </c>
      <c r="BI109" s="185">
        <f>IF(N109="nulová",J109,0)</f>
        <v>0</v>
      </c>
      <c r="BJ109" s="23" t="s">
        <v>81</v>
      </c>
      <c r="BK109" s="185">
        <f>ROUND(I109*H109,2)</f>
        <v>0</v>
      </c>
      <c r="BL109" s="23" t="s">
        <v>165</v>
      </c>
      <c r="BM109" s="23" t="s">
        <v>182</v>
      </c>
    </row>
    <row r="110" spans="2:47" s="1" customFormat="1" ht="409.5">
      <c r="B110" s="40"/>
      <c r="D110" s="187" t="s">
        <v>177</v>
      </c>
      <c r="F110" s="195" t="s">
        <v>178</v>
      </c>
      <c r="I110" s="148"/>
      <c r="L110" s="40"/>
      <c r="M110" s="196"/>
      <c r="N110" s="41"/>
      <c r="O110" s="41"/>
      <c r="P110" s="41"/>
      <c r="Q110" s="41"/>
      <c r="R110" s="41"/>
      <c r="S110" s="41"/>
      <c r="T110" s="69"/>
      <c r="AT110" s="23" t="s">
        <v>177</v>
      </c>
      <c r="AU110" s="23" t="s">
        <v>83</v>
      </c>
    </row>
    <row r="111" spans="2:51" s="11" customFormat="1" ht="13.5">
      <c r="B111" s="186"/>
      <c r="D111" s="187" t="s">
        <v>167</v>
      </c>
      <c r="E111" s="188" t="s">
        <v>5</v>
      </c>
      <c r="F111" s="189" t="s">
        <v>183</v>
      </c>
      <c r="H111" s="190">
        <v>4</v>
      </c>
      <c r="I111" s="191"/>
      <c r="L111" s="186"/>
      <c r="M111" s="192"/>
      <c r="N111" s="193"/>
      <c r="O111" s="193"/>
      <c r="P111" s="193"/>
      <c r="Q111" s="193"/>
      <c r="R111" s="193"/>
      <c r="S111" s="193"/>
      <c r="T111" s="194"/>
      <c r="AT111" s="188" t="s">
        <v>167</v>
      </c>
      <c r="AU111" s="188" t="s">
        <v>83</v>
      </c>
      <c r="AV111" s="11" t="s">
        <v>83</v>
      </c>
      <c r="AW111" s="11" t="s">
        <v>36</v>
      </c>
      <c r="AX111" s="11" t="s">
        <v>81</v>
      </c>
      <c r="AY111" s="188" t="s">
        <v>157</v>
      </c>
    </row>
    <row r="112" spans="2:65" s="1" customFormat="1" ht="25.5" customHeight="1">
      <c r="B112" s="173"/>
      <c r="C112" s="174" t="s">
        <v>184</v>
      </c>
      <c r="D112" s="174" t="s">
        <v>160</v>
      </c>
      <c r="E112" s="175" t="s">
        <v>185</v>
      </c>
      <c r="F112" s="176" t="s">
        <v>186</v>
      </c>
      <c r="G112" s="177" t="s">
        <v>163</v>
      </c>
      <c r="H112" s="178">
        <v>2</v>
      </c>
      <c r="I112" s="179"/>
      <c r="J112" s="180">
        <f>ROUND(I112*H112,2)</f>
        <v>0</v>
      </c>
      <c r="K112" s="176" t="s">
        <v>164</v>
      </c>
      <c r="L112" s="40"/>
      <c r="M112" s="181" t="s">
        <v>5</v>
      </c>
      <c r="N112" s="182" t="s">
        <v>44</v>
      </c>
      <c r="O112" s="41"/>
      <c r="P112" s="183">
        <f>O112*H112</f>
        <v>0</v>
      </c>
      <c r="Q112" s="183">
        <v>0.07285</v>
      </c>
      <c r="R112" s="183">
        <f>Q112*H112</f>
        <v>0.1457</v>
      </c>
      <c r="S112" s="183">
        <v>0</v>
      </c>
      <c r="T112" s="184">
        <f>S112*H112</f>
        <v>0</v>
      </c>
      <c r="AR112" s="23" t="s">
        <v>165</v>
      </c>
      <c r="AT112" s="23" t="s">
        <v>160</v>
      </c>
      <c r="AU112" s="23" t="s">
        <v>83</v>
      </c>
      <c r="AY112" s="23" t="s">
        <v>157</v>
      </c>
      <c r="BE112" s="185">
        <f>IF(N112="základní",J112,0)</f>
        <v>0</v>
      </c>
      <c r="BF112" s="185">
        <f>IF(N112="snížená",J112,0)</f>
        <v>0</v>
      </c>
      <c r="BG112" s="185">
        <f>IF(N112="zákl. přenesená",J112,0)</f>
        <v>0</v>
      </c>
      <c r="BH112" s="185">
        <f>IF(N112="sníž. přenesená",J112,0)</f>
        <v>0</v>
      </c>
      <c r="BI112" s="185">
        <f>IF(N112="nulová",J112,0)</f>
        <v>0</v>
      </c>
      <c r="BJ112" s="23" t="s">
        <v>81</v>
      </c>
      <c r="BK112" s="185">
        <f>ROUND(I112*H112,2)</f>
        <v>0</v>
      </c>
      <c r="BL112" s="23" t="s">
        <v>165</v>
      </c>
      <c r="BM112" s="23" t="s">
        <v>187</v>
      </c>
    </row>
    <row r="113" spans="2:47" s="1" customFormat="1" ht="409.5">
      <c r="B113" s="40"/>
      <c r="D113" s="187" t="s">
        <v>177</v>
      </c>
      <c r="F113" s="195" t="s">
        <v>178</v>
      </c>
      <c r="I113" s="148"/>
      <c r="L113" s="40"/>
      <c r="M113" s="196"/>
      <c r="N113" s="41"/>
      <c r="O113" s="41"/>
      <c r="P113" s="41"/>
      <c r="Q113" s="41"/>
      <c r="R113" s="41"/>
      <c r="S113" s="41"/>
      <c r="T113" s="69"/>
      <c r="AT113" s="23" t="s">
        <v>177</v>
      </c>
      <c r="AU113" s="23" t="s">
        <v>83</v>
      </c>
    </row>
    <row r="114" spans="2:51" s="11" customFormat="1" ht="13.5">
      <c r="B114" s="186"/>
      <c r="D114" s="187" t="s">
        <v>167</v>
      </c>
      <c r="E114" s="188" t="s">
        <v>5</v>
      </c>
      <c r="F114" s="189" t="s">
        <v>188</v>
      </c>
      <c r="H114" s="190">
        <v>2</v>
      </c>
      <c r="I114" s="191"/>
      <c r="L114" s="186"/>
      <c r="M114" s="192"/>
      <c r="N114" s="193"/>
      <c r="O114" s="193"/>
      <c r="P114" s="193"/>
      <c r="Q114" s="193"/>
      <c r="R114" s="193"/>
      <c r="S114" s="193"/>
      <c r="T114" s="194"/>
      <c r="AT114" s="188" t="s">
        <v>167</v>
      </c>
      <c r="AU114" s="188" t="s">
        <v>83</v>
      </c>
      <c r="AV114" s="11" t="s">
        <v>83</v>
      </c>
      <c r="AW114" s="11" t="s">
        <v>36</v>
      </c>
      <c r="AX114" s="11" t="s">
        <v>81</v>
      </c>
      <c r="AY114" s="188" t="s">
        <v>157</v>
      </c>
    </row>
    <row r="115" spans="2:65" s="1" customFormat="1" ht="16.5" customHeight="1">
      <c r="B115" s="173"/>
      <c r="C115" s="174" t="s">
        <v>189</v>
      </c>
      <c r="D115" s="174" t="s">
        <v>160</v>
      </c>
      <c r="E115" s="175" t="s">
        <v>190</v>
      </c>
      <c r="F115" s="176" t="s">
        <v>191</v>
      </c>
      <c r="G115" s="177" t="s">
        <v>171</v>
      </c>
      <c r="H115" s="178">
        <v>1.04</v>
      </c>
      <c r="I115" s="179"/>
      <c r="J115" s="180">
        <f>ROUND(I115*H115,2)</f>
        <v>0</v>
      </c>
      <c r="K115" s="176" t="s">
        <v>164</v>
      </c>
      <c r="L115" s="40"/>
      <c r="M115" s="181" t="s">
        <v>5</v>
      </c>
      <c r="N115" s="182" t="s">
        <v>44</v>
      </c>
      <c r="O115" s="41"/>
      <c r="P115" s="183">
        <f>O115*H115</f>
        <v>0</v>
      </c>
      <c r="Q115" s="183">
        <v>1.94302</v>
      </c>
      <c r="R115" s="183">
        <f>Q115*H115</f>
        <v>2.0207408</v>
      </c>
      <c r="S115" s="183">
        <v>0</v>
      </c>
      <c r="T115" s="184">
        <f>S115*H115</f>
        <v>0</v>
      </c>
      <c r="AR115" s="23" t="s">
        <v>165</v>
      </c>
      <c r="AT115" s="23" t="s">
        <v>160</v>
      </c>
      <c r="AU115" s="23" t="s">
        <v>83</v>
      </c>
      <c r="AY115" s="23" t="s">
        <v>157</v>
      </c>
      <c r="BE115" s="185">
        <f>IF(N115="základní",J115,0)</f>
        <v>0</v>
      </c>
      <c r="BF115" s="185">
        <f>IF(N115="snížená",J115,0)</f>
        <v>0</v>
      </c>
      <c r="BG115" s="185">
        <f>IF(N115="zákl. přenesená",J115,0)</f>
        <v>0</v>
      </c>
      <c r="BH115" s="185">
        <f>IF(N115="sníž. přenesená",J115,0)</f>
        <v>0</v>
      </c>
      <c r="BI115" s="185">
        <f>IF(N115="nulová",J115,0)</f>
        <v>0</v>
      </c>
      <c r="BJ115" s="23" t="s">
        <v>81</v>
      </c>
      <c r="BK115" s="185">
        <f>ROUND(I115*H115,2)</f>
        <v>0</v>
      </c>
      <c r="BL115" s="23" t="s">
        <v>165</v>
      </c>
      <c r="BM115" s="23" t="s">
        <v>192</v>
      </c>
    </row>
    <row r="116" spans="2:47" s="1" customFormat="1" ht="108">
      <c r="B116" s="40"/>
      <c r="D116" s="187" t="s">
        <v>177</v>
      </c>
      <c r="F116" s="197" t="s">
        <v>193</v>
      </c>
      <c r="I116" s="148"/>
      <c r="L116" s="40"/>
      <c r="M116" s="196"/>
      <c r="N116" s="41"/>
      <c r="O116" s="41"/>
      <c r="P116" s="41"/>
      <c r="Q116" s="41"/>
      <c r="R116" s="41"/>
      <c r="S116" s="41"/>
      <c r="T116" s="69"/>
      <c r="AT116" s="23" t="s">
        <v>177</v>
      </c>
      <c r="AU116" s="23" t="s">
        <v>83</v>
      </c>
    </row>
    <row r="117" spans="2:51" s="11" customFormat="1" ht="13.5">
      <c r="B117" s="186"/>
      <c r="D117" s="187" t="s">
        <v>167</v>
      </c>
      <c r="E117" s="188" t="s">
        <v>5</v>
      </c>
      <c r="F117" s="189" t="s">
        <v>194</v>
      </c>
      <c r="H117" s="190">
        <v>0.756</v>
      </c>
      <c r="I117" s="191"/>
      <c r="L117" s="186"/>
      <c r="M117" s="192"/>
      <c r="N117" s="193"/>
      <c r="O117" s="193"/>
      <c r="P117" s="193"/>
      <c r="Q117" s="193"/>
      <c r="R117" s="193"/>
      <c r="S117" s="193"/>
      <c r="T117" s="194"/>
      <c r="AT117" s="188" t="s">
        <v>167</v>
      </c>
      <c r="AU117" s="188" t="s">
        <v>83</v>
      </c>
      <c r="AV117" s="11" t="s">
        <v>83</v>
      </c>
      <c r="AW117" s="11" t="s">
        <v>36</v>
      </c>
      <c r="AX117" s="11" t="s">
        <v>73</v>
      </c>
      <c r="AY117" s="188" t="s">
        <v>157</v>
      </c>
    </row>
    <row r="118" spans="2:51" s="11" customFormat="1" ht="13.5">
      <c r="B118" s="186"/>
      <c r="D118" s="187" t="s">
        <v>167</v>
      </c>
      <c r="E118" s="188" t="s">
        <v>5</v>
      </c>
      <c r="F118" s="189" t="s">
        <v>195</v>
      </c>
      <c r="H118" s="190">
        <v>0.284</v>
      </c>
      <c r="I118" s="191"/>
      <c r="L118" s="186"/>
      <c r="M118" s="192"/>
      <c r="N118" s="193"/>
      <c r="O118" s="193"/>
      <c r="P118" s="193"/>
      <c r="Q118" s="193"/>
      <c r="R118" s="193"/>
      <c r="S118" s="193"/>
      <c r="T118" s="194"/>
      <c r="AT118" s="188" t="s">
        <v>167</v>
      </c>
      <c r="AU118" s="188" t="s">
        <v>83</v>
      </c>
      <c r="AV118" s="11" t="s">
        <v>83</v>
      </c>
      <c r="AW118" s="11" t="s">
        <v>36</v>
      </c>
      <c r="AX118" s="11" t="s">
        <v>73</v>
      </c>
      <c r="AY118" s="188" t="s">
        <v>157</v>
      </c>
    </row>
    <row r="119" spans="2:51" s="12" customFormat="1" ht="13.5">
      <c r="B119" s="198"/>
      <c r="D119" s="187" t="s">
        <v>167</v>
      </c>
      <c r="E119" s="199" t="s">
        <v>5</v>
      </c>
      <c r="F119" s="200" t="s">
        <v>196</v>
      </c>
      <c r="H119" s="201">
        <v>1.04</v>
      </c>
      <c r="I119" s="202"/>
      <c r="L119" s="198"/>
      <c r="M119" s="203"/>
      <c r="N119" s="204"/>
      <c r="O119" s="204"/>
      <c r="P119" s="204"/>
      <c r="Q119" s="204"/>
      <c r="R119" s="204"/>
      <c r="S119" s="204"/>
      <c r="T119" s="205"/>
      <c r="AT119" s="199" t="s">
        <v>167</v>
      </c>
      <c r="AU119" s="199" t="s">
        <v>83</v>
      </c>
      <c r="AV119" s="12" t="s">
        <v>165</v>
      </c>
      <c r="AW119" s="12" t="s">
        <v>36</v>
      </c>
      <c r="AX119" s="12" t="s">
        <v>81</v>
      </c>
      <c r="AY119" s="199" t="s">
        <v>157</v>
      </c>
    </row>
    <row r="120" spans="2:65" s="1" customFormat="1" ht="25.5" customHeight="1">
      <c r="B120" s="173"/>
      <c r="C120" s="174" t="s">
        <v>197</v>
      </c>
      <c r="D120" s="174" t="s">
        <v>160</v>
      </c>
      <c r="E120" s="175" t="s">
        <v>198</v>
      </c>
      <c r="F120" s="176" t="s">
        <v>199</v>
      </c>
      <c r="G120" s="177" t="s">
        <v>200</v>
      </c>
      <c r="H120" s="178">
        <v>0.513</v>
      </c>
      <c r="I120" s="179"/>
      <c r="J120" s="180">
        <f>ROUND(I120*H120,2)</f>
        <v>0</v>
      </c>
      <c r="K120" s="176" t="s">
        <v>164</v>
      </c>
      <c r="L120" s="40"/>
      <c r="M120" s="181" t="s">
        <v>5</v>
      </c>
      <c r="N120" s="182" t="s">
        <v>44</v>
      </c>
      <c r="O120" s="41"/>
      <c r="P120" s="183">
        <f>O120*H120</f>
        <v>0</v>
      </c>
      <c r="Q120" s="183">
        <v>1.09</v>
      </c>
      <c r="R120" s="183">
        <f>Q120*H120</f>
        <v>0.5591700000000001</v>
      </c>
      <c r="S120" s="183">
        <v>0</v>
      </c>
      <c r="T120" s="184">
        <f>S120*H120</f>
        <v>0</v>
      </c>
      <c r="AR120" s="23" t="s">
        <v>165</v>
      </c>
      <c r="AT120" s="23" t="s">
        <v>160</v>
      </c>
      <c r="AU120" s="23" t="s">
        <v>83</v>
      </c>
      <c r="AY120" s="23" t="s">
        <v>157</v>
      </c>
      <c r="BE120" s="185">
        <f>IF(N120="základní",J120,0)</f>
        <v>0</v>
      </c>
      <c r="BF120" s="185">
        <f>IF(N120="snížená",J120,0)</f>
        <v>0</v>
      </c>
      <c r="BG120" s="185">
        <f>IF(N120="zákl. přenesená",J120,0)</f>
        <v>0</v>
      </c>
      <c r="BH120" s="185">
        <f>IF(N120="sníž. přenesená",J120,0)</f>
        <v>0</v>
      </c>
      <c r="BI120" s="185">
        <f>IF(N120="nulová",J120,0)</f>
        <v>0</v>
      </c>
      <c r="BJ120" s="23" t="s">
        <v>81</v>
      </c>
      <c r="BK120" s="185">
        <f>ROUND(I120*H120,2)</f>
        <v>0</v>
      </c>
      <c r="BL120" s="23" t="s">
        <v>165</v>
      </c>
      <c r="BM120" s="23" t="s">
        <v>201</v>
      </c>
    </row>
    <row r="121" spans="2:47" s="1" customFormat="1" ht="54">
      <c r="B121" s="40"/>
      <c r="D121" s="187" t="s">
        <v>177</v>
      </c>
      <c r="F121" s="197" t="s">
        <v>202</v>
      </c>
      <c r="I121" s="148"/>
      <c r="L121" s="40"/>
      <c r="M121" s="196"/>
      <c r="N121" s="41"/>
      <c r="O121" s="41"/>
      <c r="P121" s="41"/>
      <c r="Q121" s="41"/>
      <c r="R121" s="41"/>
      <c r="S121" s="41"/>
      <c r="T121" s="69"/>
      <c r="AT121" s="23" t="s">
        <v>177</v>
      </c>
      <c r="AU121" s="23" t="s">
        <v>83</v>
      </c>
    </row>
    <row r="122" spans="2:51" s="11" customFormat="1" ht="13.5">
      <c r="B122" s="186"/>
      <c r="D122" s="187" t="s">
        <v>167</v>
      </c>
      <c r="E122" s="188" t="s">
        <v>5</v>
      </c>
      <c r="F122" s="189" t="s">
        <v>203</v>
      </c>
      <c r="H122" s="190">
        <v>0.513</v>
      </c>
      <c r="I122" s="191"/>
      <c r="L122" s="186"/>
      <c r="M122" s="192"/>
      <c r="N122" s="193"/>
      <c r="O122" s="193"/>
      <c r="P122" s="193"/>
      <c r="Q122" s="193"/>
      <c r="R122" s="193"/>
      <c r="S122" s="193"/>
      <c r="T122" s="194"/>
      <c r="AT122" s="188" t="s">
        <v>167</v>
      </c>
      <c r="AU122" s="188" t="s">
        <v>83</v>
      </c>
      <c r="AV122" s="11" t="s">
        <v>83</v>
      </c>
      <c r="AW122" s="11" t="s">
        <v>36</v>
      </c>
      <c r="AX122" s="11" t="s">
        <v>81</v>
      </c>
      <c r="AY122" s="188" t="s">
        <v>157</v>
      </c>
    </row>
    <row r="123" spans="2:65" s="1" customFormat="1" ht="25.5" customHeight="1">
      <c r="B123" s="173"/>
      <c r="C123" s="174" t="s">
        <v>204</v>
      </c>
      <c r="D123" s="174" t="s">
        <v>160</v>
      </c>
      <c r="E123" s="175" t="s">
        <v>205</v>
      </c>
      <c r="F123" s="176" t="s">
        <v>206</v>
      </c>
      <c r="G123" s="177" t="s">
        <v>207</v>
      </c>
      <c r="H123" s="178">
        <v>1.04</v>
      </c>
      <c r="I123" s="179"/>
      <c r="J123" s="180">
        <f>ROUND(I123*H123,2)</f>
        <v>0</v>
      </c>
      <c r="K123" s="176" t="s">
        <v>164</v>
      </c>
      <c r="L123" s="40"/>
      <c r="M123" s="181" t="s">
        <v>5</v>
      </c>
      <c r="N123" s="182" t="s">
        <v>44</v>
      </c>
      <c r="O123" s="41"/>
      <c r="P123" s="183">
        <f>O123*H123</f>
        <v>0</v>
      </c>
      <c r="Q123" s="183">
        <v>0.12706</v>
      </c>
      <c r="R123" s="183">
        <f>Q123*H123</f>
        <v>0.13214240000000002</v>
      </c>
      <c r="S123" s="183">
        <v>0</v>
      </c>
      <c r="T123" s="184">
        <f>S123*H123</f>
        <v>0</v>
      </c>
      <c r="AR123" s="23" t="s">
        <v>165</v>
      </c>
      <c r="AT123" s="23" t="s">
        <v>160</v>
      </c>
      <c r="AU123" s="23" t="s">
        <v>83</v>
      </c>
      <c r="AY123" s="23" t="s">
        <v>157</v>
      </c>
      <c r="BE123" s="185">
        <f>IF(N123="základní",J123,0)</f>
        <v>0</v>
      </c>
      <c r="BF123" s="185">
        <f>IF(N123="snížená",J123,0)</f>
        <v>0</v>
      </c>
      <c r="BG123" s="185">
        <f>IF(N123="zákl. přenesená",J123,0)</f>
        <v>0</v>
      </c>
      <c r="BH123" s="185">
        <f>IF(N123="sníž. přenesená",J123,0)</f>
        <v>0</v>
      </c>
      <c r="BI123" s="185">
        <f>IF(N123="nulová",J123,0)</f>
        <v>0</v>
      </c>
      <c r="BJ123" s="23" t="s">
        <v>81</v>
      </c>
      <c r="BK123" s="185">
        <f>ROUND(I123*H123,2)</f>
        <v>0</v>
      </c>
      <c r="BL123" s="23" t="s">
        <v>165</v>
      </c>
      <c r="BM123" s="23" t="s">
        <v>208</v>
      </c>
    </row>
    <row r="124" spans="2:51" s="11" customFormat="1" ht="13.5">
      <c r="B124" s="186"/>
      <c r="D124" s="187" t="s">
        <v>167</v>
      </c>
      <c r="E124" s="188" t="s">
        <v>5</v>
      </c>
      <c r="F124" s="189" t="s">
        <v>209</v>
      </c>
      <c r="H124" s="190">
        <v>1.04</v>
      </c>
      <c r="I124" s="191"/>
      <c r="L124" s="186"/>
      <c r="M124" s="192"/>
      <c r="N124" s="193"/>
      <c r="O124" s="193"/>
      <c r="P124" s="193"/>
      <c r="Q124" s="193"/>
      <c r="R124" s="193"/>
      <c r="S124" s="193"/>
      <c r="T124" s="194"/>
      <c r="AT124" s="188" t="s">
        <v>167</v>
      </c>
      <c r="AU124" s="188" t="s">
        <v>83</v>
      </c>
      <c r="AV124" s="11" t="s">
        <v>83</v>
      </c>
      <c r="AW124" s="11" t="s">
        <v>36</v>
      </c>
      <c r="AX124" s="11" t="s">
        <v>81</v>
      </c>
      <c r="AY124" s="188" t="s">
        <v>157</v>
      </c>
    </row>
    <row r="125" spans="2:65" s="1" customFormat="1" ht="25.5" customHeight="1">
      <c r="B125" s="173"/>
      <c r="C125" s="174" t="s">
        <v>210</v>
      </c>
      <c r="D125" s="174" t="s">
        <v>160</v>
      </c>
      <c r="E125" s="175" t="s">
        <v>211</v>
      </c>
      <c r="F125" s="176" t="s">
        <v>212</v>
      </c>
      <c r="G125" s="177" t="s">
        <v>207</v>
      </c>
      <c r="H125" s="178">
        <v>8.586</v>
      </c>
      <c r="I125" s="179"/>
      <c r="J125" s="180">
        <f>ROUND(I125*H125,2)</f>
        <v>0</v>
      </c>
      <c r="K125" s="176" t="s">
        <v>164</v>
      </c>
      <c r="L125" s="40"/>
      <c r="M125" s="181" t="s">
        <v>5</v>
      </c>
      <c r="N125" s="182" t="s">
        <v>44</v>
      </c>
      <c r="O125" s="41"/>
      <c r="P125" s="183">
        <f>O125*H125</f>
        <v>0</v>
      </c>
      <c r="Q125" s="183">
        <v>0.12706</v>
      </c>
      <c r="R125" s="183">
        <f>Q125*H125</f>
        <v>1.0909371600000002</v>
      </c>
      <c r="S125" s="183">
        <v>0</v>
      </c>
      <c r="T125" s="184">
        <f>S125*H125</f>
        <v>0</v>
      </c>
      <c r="AR125" s="23" t="s">
        <v>165</v>
      </c>
      <c r="AT125" s="23" t="s">
        <v>160</v>
      </c>
      <c r="AU125" s="23" t="s">
        <v>83</v>
      </c>
      <c r="AY125" s="23" t="s">
        <v>157</v>
      </c>
      <c r="BE125" s="185">
        <f>IF(N125="základní",J125,0)</f>
        <v>0</v>
      </c>
      <c r="BF125" s="185">
        <f>IF(N125="snížená",J125,0)</f>
        <v>0</v>
      </c>
      <c r="BG125" s="185">
        <f>IF(N125="zákl. přenesená",J125,0)</f>
        <v>0</v>
      </c>
      <c r="BH125" s="185">
        <f>IF(N125="sníž. přenesená",J125,0)</f>
        <v>0</v>
      </c>
      <c r="BI125" s="185">
        <f>IF(N125="nulová",J125,0)</f>
        <v>0</v>
      </c>
      <c r="BJ125" s="23" t="s">
        <v>81</v>
      </c>
      <c r="BK125" s="185">
        <f>ROUND(I125*H125,2)</f>
        <v>0</v>
      </c>
      <c r="BL125" s="23" t="s">
        <v>165</v>
      </c>
      <c r="BM125" s="23" t="s">
        <v>213</v>
      </c>
    </row>
    <row r="126" spans="2:51" s="11" customFormat="1" ht="13.5">
      <c r="B126" s="186"/>
      <c r="D126" s="187" t="s">
        <v>167</v>
      </c>
      <c r="E126" s="188" t="s">
        <v>5</v>
      </c>
      <c r="F126" s="189" t="s">
        <v>214</v>
      </c>
      <c r="H126" s="190">
        <v>8.586</v>
      </c>
      <c r="I126" s="191"/>
      <c r="L126" s="186"/>
      <c r="M126" s="192"/>
      <c r="N126" s="193"/>
      <c r="O126" s="193"/>
      <c r="P126" s="193"/>
      <c r="Q126" s="193"/>
      <c r="R126" s="193"/>
      <c r="S126" s="193"/>
      <c r="T126" s="194"/>
      <c r="AT126" s="188" t="s">
        <v>167</v>
      </c>
      <c r="AU126" s="188" t="s">
        <v>83</v>
      </c>
      <c r="AV126" s="11" t="s">
        <v>83</v>
      </c>
      <c r="AW126" s="11" t="s">
        <v>36</v>
      </c>
      <c r="AX126" s="11" t="s">
        <v>81</v>
      </c>
      <c r="AY126" s="188" t="s">
        <v>157</v>
      </c>
    </row>
    <row r="127" spans="2:65" s="1" customFormat="1" ht="25.5" customHeight="1">
      <c r="B127" s="173"/>
      <c r="C127" s="174" t="s">
        <v>215</v>
      </c>
      <c r="D127" s="174" t="s">
        <v>160</v>
      </c>
      <c r="E127" s="175" t="s">
        <v>216</v>
      </c>
      <c r="F127" s="176" t="s">
        <v>217</v>
      </c>
      <c r="G127" s="177" t="s">
        <v>163</v>
      </c>
      <c r="H127" s="178">
        <v>3</v>
      </c>
      <c r="I127" s="179"/>
      <c r="J127" s="180">
        <f>ROUND(I127*H127,2)</f>
        <v>0</v>
      </c>
      <c r="K127" s="176" t="s">
        <v>164</v>
      </c>
      <c r="L127" s="40"/>
      <c r="M127" s="181" t="s">
        <v>5</v>
      </c>
      <c r="N127" s="182" t="s">
        <v>44</v>
      </c>
      <c r="O127" s="41"/>
      <c r="P127" s="183">
        <f>O127*H127</f>
        <v>0</v>
      </c>
      <c r="Q127" s="183">
        <v>0.04694</v>
      </c>
      <c r="R127" s="183">
        <f>Q127*H127</f>
        <v>0.14082</v>
      </c>
      <c r="S127" s="183">
        <v>0</v>
      </c>
      <c r="T127" s="184">
        <f>S127*H127</f>
        <v>0</v>
      </c>
      <c r="AR127" s="23" t="s">
        <v>165</v>
      </c>
      <c r="AT127" s="23" t="s">
        <v>160</v>
      </c>
      <c r="AU127" s="23" t="s">
        <v>83</v>
      </c>
      <c r="AY127" s="23" t="s">
        <v>157</v>
      </c>
      <c r="BE127" s="185">
        <f>IF(N127="základní",J127,0)</f>
        <v>0</v>
      </c>
      <c r="BF127" s="185">
        <f>IF(N127="snížená",J127,0)</f>
        <v>0</v>
      </c>
      <c r="BG127" s="185">
        <f>IF(N127="zákl. přenesená",J127,0)</f>
        <v>0</v>
      </c>
      <c r="BH127" s="185">
        <f>IF(N127="sníž. přenesená",J127,0)</f>
        <v>0</v>
      </c>
      <c r="BI127" s="185">
        <f>IF(N127="nulová",J127,0)</f>
        <v>0</v>
      </c>
      <c r="BJ127" s="23" t="s">
        <v>81</v>
      </c>
      <c r="BK127" s="185">
        <f>ROUND(I127*H127,2)</f>
        <v>0</v>
      </c>
      <c r="BL127" s="23" t="s">
        <v>165</v>
      </c>
      <c r="BM127" s="23" t="s">
        <v>218</v>
      </c>
    </row>
    <row r="128" spans="2:51" s="11" customFormat="1" ht="13.5">
      <c r="B128" s="186"/>
      <c r="D128" s="187" t="s">
        <v>167</v>
      </c>
      <c r="E128" s="188" t="s">
        <v>5</v>
      </c>
      <c r="F128" s="189" t="s">
        <v>219</v>
      </c>
      <c r="H128" s="190">
        <v>3</v>
      </c>
      <c r="I128" s="191"/>
      <c r="L128" s="186"/>
      <c r="M128" s="192"/>
      <c r="N128" s="193"/>
      <c r="O128" s="193"/>
      <c r="P128" s="193"/>
      <c r="Q128" s="193"/>
      <c r="R128" s="193"/>
      <c r="S128" s="193"/>
      <c r="T128" s="194"/>
      <c r="AT128" s="188" t="s">
        <v>167</v>
      </c>
      <c r="AU128" s="188" t="s">
        <v>83</v>
      </c>
      <c r="AV128" s="11" t="s">
        <v>83</v>
      </c>
      <c r="AW128" s="11" t="s">
        <v>36</v>
      </c>
      <c r="AX128" s="11" t="s">
        <v>81</v>
      </c>
      <c r="AY128" s="188" t="s">
        <v>157</v>
      </c>
    </row>
    <row r="129" spans="2:65" s="1" customFormat="1" ht="25.5" customHeight="1">
      <c r="B129" s="173"/>
      <c r="C129" s="174" t="s">
        <v>220</v>
      </c>
      <c r="D129" s="174" t="s">
        <v>160</v>
      </c>
      <c r="E129" s="175" t="s">
        <v>221</v>
      </c>
      <c r="F129" s="176" t="s">
        <v>222</v>
      </c>
      <c r="G129" s="177" t="s">
        <v>207</v>
      </c>
      <c r="H129" s="178">
        <v>65.24</v>
      </c>
      <c r="I129" s="179"/>
      <c r="J129" s="180">
        <f>ROUND(I129*H129,2)</f>
        <v>0</v>
      </c>
      <c r="K129" s="176" t="s">
        <v>164</v>
      </c>
      <c r="L129" s="40"/>
      <c r="M129" s="181" t="s">
        <v>5</v>
      </c>
      <c r="N129" s="182" t="s">
        <v>44</v>
      </c>
      <c r="O129" s="41"/>
      <c r="P129" s="183">
        <f>O129*H129</f>
        <v>0</v>
      </c>
      <c r="Q129" s="183">
        <v>0.07937</v>
      </c>
      <c r="R129" s="183">
        <f>Q129*H129</f>
        <v>5.178098799999999</v>
      </c>
      <c r="S129" s="183">
        <v>0</v>
      </c>
      <c r="T129" s="184">
        <f>S129*H129</f>
        <v>0</v>
      </c>
      <c r="AR129" s="23" t="s">
        <v>165</v>
      </c>
      <c r="AT129" s="23" t="s">
        <v>160</v>
      </c>
      <c r="AU129" s="23" t="s">
        <v>83</v>
      </c>
      <c r="AY129" s="23" t="s">
        <v>157</v>
      </c>
      <c r="BE129" s="185">
        <f>IF(N129="základní",J129,0)</f>
        <v>0</v>
      </c>
      <c r="BF129" s="185">
        <f>IF(N129="snížená",J129,0)</f>
        <v>0</v>
      </c>
      <c r="BG129" s="185">
        <f>IF(N129="zákl. přenesená",J129,0)</f>
        <v>0</v>
      </c>
      <c r="BH129" s="185">
        <f>IF(N129="sníž. přenesená",J129,0)</f>
        <v>0</v>
      </c>
      <c r="BI129" s="185">
        <f>IF(N129="nulová",J129,0)</f>
        <v>0</v>
      </c>
      <c r="BJ129" s="23" t="s">
        <v>81</v>
      </c>
      <c r="BK129" s="185">
        <f>ROUND(I129*H129,2)</f>
        <v>0</v>
      </c>
      <c r="BL129" s="23" t="s">
        <v>165</v>
      </c>
      <c r="BM129" s="23" t="s">
        <v>223</v>
      </c>
    </row>
    <row r="130" spans="2:47" s="1" customFormat="1" ht="40.5">
      <c r="B130" s="40"/>
      <c r="D130" s="187" t="s">
        <v>177</v>
      </c>
      <c r="F130" s="197" t="s">
        <v>224</v>
      </c>
      <c r="I130" s="148"/>
      <c r="L130" s="40"/>
      <c r="M130" s="196"/>
      <c r="N130" s="41"/>
      <c r="O130" s="41"/>
      <c r="P130" s="41"/>
      <c r="Q130" s="41"/>
      <c r="R130" s="41"/>
      <c r="S130" s="41"/>
      <c r="T130" s="69"/>
      <c r="AT130" s="23" t="s">
        <v>177</v>
      </c>
      <c r="AU130" s="23" t="s">
        <v>83</v>
      </c>
    </row>
    <row r="131" spans="2:51" s="11" customFormat="1" ht="27">
      <c r="B131" s="186"/>
      <c r="D131" s="187" t="s">
        <v>167</v>
      </c>
      <c r="E131" s="188" t="s">
        <v>5</v>
      </c>
      <c r="F131" s="189" t="s">
        <v>225</v>
      </c>
      <c r="H131" s="190">
        <v>68.04</v>
      </c>
      <c r="I131" s="191"/>
      <c r="L131" s="186"/>
      <c r="M131" s="192"/>
      <c r="N131" s="193"/>
      <c r="O131" s="193"/>
      <c r="P131" s="193"/>
      <c r="Q131" s="193"/>
      <c r="R131" s="193"/>
      <c r="S131" s="193"/>
      <c r="T131" s="194"/>
      <c r="AT131" s="188" t="s">
        <v>167</v>
      </c>
      <c r="AU131" s="188" t="s">
        <v>83</v>
      </c>
      <c r="AV131" s="11" t="s">
        <v>83</v>
      </c>
      <c r="AW131" s="11" t="s">
        <v>36</v>
      </c>
      <c r="AX131" s="11" t="s">
        <v>73</v>
      </c>
      <c r="AY131" s="188" t="s">
        <v>157</v>
      </c>
    </row>
    <row r="132" spans="2:51" s="11" customFormat="1" ht="13.5">
      <c r="B132" s="186"/>
      <c r="D132" s="187" t="s">
        <v>167</v>
      </c>
      <c r="E132" s="188" t="s">
        <v>5</v>
      </c>
      <c r="F132" s="189" t="s">
        <v>226</v>
      </c>
      <c r="H132" s="190">
        <v>-2.8</v>
      </c>
      <c r="I132" s="191"/>
      <c r="L132" s="186"/>
      <c r="M132" s="192"/>
      <c r="N132" s="193"/>
      <c r="O132" s="193"/>
      <c r="P132" s="193"/>
      <c r="Q132" s="193"/>
      <c r="R132" s="193"/>
      <c r="S132" s="193"/>
      <c r="T132" s="194"/>
      <c r="AT132" s="188" t="s">
        <v>167</v>
      </c>
      <c r="AU132" s="188" t="s">
        <v>83</v>
      </c>
      <c r="AV132" s="11" t="s">
        <v>83</v>
      </c>
      <c r="AW132" s="11" t="s">
        <v>36</v>
      </c>
      <c r="AX132" s="11" t="s">
        <v>73</v>
      </c>
      <c r="AY132" s="188" t="s">
        <v>157</v>
      </c>
    </row>
    <row r="133" spans="2:51" s="12" customFormat="1" ht="13.5">
      <c r="B133" s="198"/>
      <c r="D133" s="187" t="s">
        <v>167</v>
      </c>
      <c r="E133" s="199" t="s">
        <v>5</v>
      </c>
      <c r="F133" s="200" t="s">
        <v>227</v>
      </c>
      <c r="H133" s="201">
        <v>65.24</v>
      </c>
      <c r="I133" s="202"/>
      <c r="L133" s="198"/>
      <c r="M133" s="203"/>
      <c r="N133" s="204"/>
      <c r="O133" s="204"/>
      <c r="P133" s="204"/>
      <c r="Q133" s="204"/>
      <c r="R133" s="204"/>
      <c r="S133" s="204"/>
      <c r="T133" s="205"/>
      <c r="AT133" s="199" t="s">
        <v>167</v>
      </c>
      <c r="AU133" s="199" t="s">
        <v>83</v>
      </c>
      <c r="AV133" s="12" t="s">
        <v>165</v>
      </c>
      <c r="AW133" s="12" t="s">
        <v>36</v>
      </c>
      <c r="AX133" s="12" t="s">
        <v>81</v>
      </c>
      <c r="AY133" s="199" t="s">
        <v>157</v>
      </c>
    </row>
    <row r="134" spans="2:65" s="1" customFormat="1" ht="25.5" customHeight="1">
      <c r="B134" s="173"/>
      <c r="C134" s="174" t="s">
        <v>228</v>
      </c>
      <c r="D134" s="174" t="s">
        <v>160</v>
      </c>
      <c r="E134" s="175" t="s">
        <v>229</v>
      </c>
      <c r="F134" s="176" t="s">
        <v>230</v>
      </c>
      <c r="G134" s="177" t="s">
        <v>207</v>
      </c>
      <c r="H134" s="178">
        <v>170.544</v>
      </c>
      <c r="I134" s="179"/>
      <c r="J134" s="180">
        <f>ROUND(I134*H134,2)</f>
        <v>0</v>
      </c>
      <c r="K134" s="176" t="s">
        <v>164</v>
      </c>
      <c r="L134" s="40"/>
      <c r="M134" s="181" t="s">
        <v>5</v>
      </c>
      <c r="N134" s="182" t="s">
        <v>44</v>
      </c>
      <c r="O134" s="41"/>
      <c r="P134" s="183">
        <f>O134*H134</f>
        <v>0</v>
      </c>
      <c r="Q134" s="183">
        <v>0.11439</v>
      </c>
      <c r="R134" s="183">
        <f>Q134*H134</f>
        <v>19.50852816</v>
      </c>
      <c r="S134" s="183">
        <v>0</v>
      </c>
      <c r="T134" s="184">
        <f>S134*H134</f>
        <v>0</v>
      </c>
      <c r="AR134" s="23" t="s">
        <v>165</v>
      </c>
      <c r="AT134" s="23" t="s">
        <v>160</v>
      </c>
      <c r="AU134" s="23" t="s">
        <v>83</v>
      </c>
      <c r="AY134" s="23" t="s">
        <v>157</v>
      </c>
      <c r="BE134" s="185">
        <f>IF(N134="základní",J134,0)</f>
        <v>0</v>
      </c>
      <c r="BF134" s="185">
        <f>IF(N134="snížená",J134,0)</f>
        <v>0</v>
      </c>
      <c r="BG134" s="185">
        <f>IF(N134="zákl. přenesená",J134,0)</f>
        <v>0</v>
      </c>
      <c r="BH134" s="185">
        <f>IF(N134="sníž. přenesená",J134,0)</f>
        <v>0</v>
      </c>
      <c r="BI134" s="185">
        <f>IF(N134="nulová",J134,0)</f>
        <v>0</v>
      </c>
      <c r="BJ134" s="23" t="s">
        <v>81</v>
      </c>
      <c r="BK134" s="185">
        <f>ROUND(I134*H134,2)</f>
        <v>0</v>
      </c>
      <c r="BL134" s="23" t="s">
        <v>165</v>
      </c>
      <c r="BM134" s="23" t="s">
        <v>231</v>
      </c>
    </row>
    <row r="135" spans="2:47" s="1" customFormat="1" ht="40.5">
      <c r="B135" s="40"/>
      <c r="D135" s="187" t="s">
        <v>177</v>
      </c>
      <c r="F135" s="197" t="s">
        <v>224</v>
      </c>
      <c r="I135" s="148"/>
      <c r="L135" s="40"/>
      <c r="M135" s="196"/>
      <c r="N135" s="41"/>
      <c r="O135" s="41"/>
      <c r="P135" s="41"/>
      <c r="Q135" s="41"/>
      <c r="R135" s="41"/>
      <c r="S135" s="41"/>
      <c r="T135" s="69"/>
      <c r="AT135" s="23" t="s">
        <v>177</v>
      </c>
      <c r="AU135" s="23" t="s">
        <v>83</v>
      </c>
    </row>
    <row r="136" spans="2:51" s="11" customFormat="1" ht="27">
      <c r="B136" s="186"/>
      <c r="D136" s="187" t="s">
        <v>167</v>
      </c>
      <c r="E136" s="188" t="s">
        <v>5</v>
      </c>
      <c r="F136" s="189" t="s">
        <v>232</v>
      </c>
      <c r="H136" s="190">
        <v>136.242</v>
      </c>
      <c r="I136" s="191"/>
      <c r="L136" s="186"/>
      <c r="M136" s="192"/>
      <c r="N136" s="193"/>
      <c r="O136" s="193"/>
      <c r="P136" s="193"/>
      <c r="Q136" s="193"/>
      <c r="R136" s="193"/>
      <c r="S136" s="193"/>
      <c r="T136" s="194"/>
      <c r="AT136" s="188" t="s">
        <v>167</v>
      </c>
      <c r="AU136" s="188" t="s">
        <v>83</v>
      </c>
      <c r="AV136" s="11" t="s">
        <v>83</v>
      </c>
      <c r="AW136" s="11" t="s">
        <v>36</v>
      </c>
      <c r="AX136" s="11" t="s">
        <v>73</v>
      </c>
      <c r="AY136" s="188" t="s">
        <v>157</v>
      </c>
    </row>
    <row r="137" spans="2:51" s="11" customFormat="1" ht="27">
      <c r="B137" s="186"/>
      <c r="D137" s="187" t="s">
        <v>167</v>
      </c>
      <c r="E137" s="188" t="s">
        <v>5</v>
      </c>
      <c r="F137" s="189" t="s">
        <v>233</v>
      </c>
      <c r="H137" s="190">
        <v>60.102</v>
      </c>
      <c r="I137" s="191"/>
      <c r="L137" s="186"/>
      <c r="M137" s="192"/>
      <c r="N137" s="193"/>
      <c r="O137" s="193"/>
      <c r="P137" s="193"/>
      <c r="Q137" s="193"/>
      <c r="R137" s="193"/>
      <c r="S137" s="193"/>
      <c r="T137" s="194"/>
      <c r="AT137" s="188" t="s">
        <v>167</v>
      </c>
      <c r="AU137" s="188" t="s">
        <v>83</v>
      </c>
      <c r="AV137" s="11" t="s">
        <v>83</v>
      </c>
      <c r="AW137" s="11" t="s">
        <v>36</v>
      </c>
      <c r="AX137" s="11" t="s">
        <v>73</v>
      </c>
      <c r="AY137" s="188" t="s">
        <v>157</v>
      </c>
    </row>
    <row r="138" spans="2:51" s="11" customFormat="1" ht="13.5">
      <c r="B138" s="186"/>
      <c r="D138" s="187" t="s">
        <v>167</v>
      </c>
      <c r="E138" s="188" t="s">
        <v>5</v>
      </c>
      <c r="F138" s="189" t="s">
        <v>234</v>
      </c>
      <c r="H138" s="190">
        <v>-2</v>
      </c>
      <c r="I138" s="191"/>
      <c r="L138" s="186"/>
      <c r="M138" s="192"/>
      <c r="N138" s="193"/>
      <c r="O138" s="193"/>
      <c r="P138" s="193"/>
      <c r="Q138" s="193"/>
      <c r="R138" s="193"/>
      <c r="S138" s="193"/>
      <c r="T138" s="194"/>
      <c r="AT138" s="188" t="s">
        <v>167</v>
      </c>
      <c r="AU138" s="188" t="s">
        <v>83</v>
      </c>
      <c r="AV138" s="11" t="s">
        <v>83</v>
      </c>
      <c r="AW138" s="11" t="s">
        <v>36</v>
      </c>
      <c r="AX138" s="11" t="s">
        <v>73</v>
      </c>
      <c r="AY138" s="188" t="s">
        <v>157</v>
      </c>
    </row>
    <row r="139" spans="2:51" s="11" customFormat="1" ht="13.5">
      <c r="B139" s="186"/>
      <c r="D139" s="187" t="s">
        <v>167</v>
      </c>
      <c r="E139" s="188" t="s">
        <v>5</v>
      </c>
      <c r="F139" s="189" t="s">
        <v>235</v>
      </c>
      <c r="H139" s="190">
        <v>-6.4</v>
      </c>
      <c r="I139" s="191"/>
      <c r="L139" s="186"/>
      <c r="M139" s="192"/>
      <c r="N139" s="193"/>
      <c r="O139" s="193"/>
      <c r="P139" s="193"/>
      <c r="Q139" s="193"/>
      <c r="R139" s="193"/>
      <c r="S139" s="193"/>
      <c r="T139" s="194"/>
      <c r="AT139" s="188" t="s">
        <v>167</v>
      </c>
      <c r="AU139" s="188" t="s">
        <v>83</v>
      </c>
      <c r="AV139" s="11" t="s">
        <v>83</v>
      </c>
      <c r="AW139" s="11" t="s">
        <v>36</v>
      </c>
      <c r="AX139" s="11" t="s">
        <v>73</v>
      </c>
      <c r="AY139" s="188" t="s">
        <v>157</v>
      </c>
    </row>
    <row r="140" spans="2:51" s="11" customFormat="1" ht="13.5">
      <c r="B140" s="186"/>
      <c r="D140" s="187" t="s">
        <v>167</v>
      </c>
      <c r="E140" s="188" t="s">
        <v>5</v>
      </c>
      <c r="F140" s="189" t="s">
        <v>236</v>
      </c>
      <c r="H140" s="190">
        <v>-7.2</v>
      </c>
      <c r="I140" s="191"/>
      <c r="L140" s="186"/>
      <c r="M140" s="192"/>
      <c r="N140" s="193"/>
      <c r="O140" s="193"/>
      <c r="P140" s="193"/>
      <c r="Q140" s="193"/>
      <c r="R140" s="193"/>
      <c r="S140" s="193"/>
      <c r="T140" s="194"/>
      <c r="AT140" s="188" t="s">
        <v>167</v>
      </c>
      <c r="AU140" s="188" t="s">
        <v>83</v>
      </c>
      <c r="AV140" s="11" t="s">
        <v>83</v>
      </c>
      <c r="AW140" s="11" t="s">
        <v>36</v>
      </c>
      <c r="AX140" s="11" t="s">
        <v>73</v>
      </c>
      <c r="AY140" s="188" t="s">
        <v>157</v>
      </c>
    </row>
    <row r="141" spans="2:51" s="11" customFormat="1" ht="13.5">
      <c r="B141" s="186"/>
      <c r="D141" s="187" t="s">
        <v>167</v>
      </c>
      <c r="E141" s="188" t="s">
        <v>5</v>
      </c>
      <c r="F141" s="189" t="s">
        <v>237</v>
      </c>
      <c r="H141" s="190">
        <v>-8.8</v>
      </c>
      <c r="I141" s="191"/>
      <c r="L141" s="186"/>
      <c r="M141" s="192"/>
      <c r="N141" s="193"/>
      <c r="O141" s="193"/>
      <c r="P141" s="193"/>
      <c r="Q141" s="193"/>
      <c r="R141" s="193"/>
      <c r="S141" s="193"/>
      <c r="T141" s="194"/>
      <c r="AT141" s="188" t="s">
        <v>167</v>
      </c>
      <c r="AU141" s="188" t="s">
        <v>83</v>
      </c>
      <c r="AV141" s="11" t="s">
        <v>83</v>
      </c>
      <c r="AW141" s="11" t="s">
        <v>36</v>
      </c>
      <c r="AX141" s="11" t="s">
        <v>73</v>
      </c>
      <c r="AY141" s="188" t="s">
        <v>157</v>
      </c>
    </row>
    <row r="142" spans="2:51" s="11" customFormat="1" ht="13.5">
      <c r="B142" s="186"/>
      <c r="D142" s="187" t="s">
        <v>167</v>
      </c>
      <c r="E142" s="188" t="s">
        <v>5</v>
      </c>
      <c r="F142" s="189" t="s">
        <v>238</v>
      </c>
      <c r="H142" s="190">
        <v>-1.4</v>
      </c>
      <c r="I142" s="191"/>
      <c r="L142" s="186"/>
      <c r="M142" s="192"/>
      <c r="N142" s="193"/>
      <c r="O142" s="193"/>
      <c r="P142" s="193"/>
      <c r="Q142" s="193"/>
      <c r="R142" s="193"/>
      <c r="S142" s="193"/>
      <c r="T142" s="194"/>
      <c r="AT142" s="188" t="s">
        <v>167</v>
      </c>
      <c r="AU142" s="188" t="s">
        <v>83</v>
      </c>
      <c r="AV142" s="11" t="s">
        <v>83</v>
      </c>
      <c r="AW142" s="11" t="s">
        <v>36</v>
      </c>
      <c r="AX142" s="11" t="s">
        <v>73</v>
      </c>
      <c r="AY142" s="188" t="s">
        <v>157</v>
      </c>
    </row>
    <row r="143" spans="2:51" s="12" customFormat="1" ht="13.5">
      <c r="B143" s="198"/>
      <c r="D143" s="187" t="s">
        <v>167</v>
      </c>
      <c r="E143" s="199" t="s">
        <v>5</v>
      </c>
      <c r="F143" s="200" t="s">
        <v>227</v>
      </c>
      <c r="H143" s="201">
        <v>170.544</v>
      </c>
      <c r="I143" s="202"/>
      <c r="L143" s="198"/>
      <c r="M143" s="203"/>
      <c r="N143" s="204"/>
      <c r="O143" s="204"/>
      <c r="P143" s="204"/>
      <c r="Q143" s="204"/>
      <c r="R143" s="204"/>
      <c r="S143" s="204"/>
      <c r="T143" s="205"/>
      <c r="AT143" s="199" t="s">
        <v>167</v>
      </c>
      <c r="AU143" s="199" t="s">
        <v>83</v>
      </c>
      <c r="AV143" s="12" t="s">
        <v>165</v>
      </c>
      <c r="AW143" s="12" t="s">
        <v>36</v>
      </c>
      <c r="AX143" s="12" t="s">
        <v>81</v>
      </c>
      <c r="AY143" s="199" t="s">
        <v>157</v>
      </c>
    </row>
    <row r="144" spans="2:65" s="1" customFormat="1" ht="25.5" customHeight="1">
      <c r="B144" s="173"/>
      <c r="C144" s="174" t="s">
        <v>239</v>
      </c>
      <c r="D144" s="174" t="s">
        <v>160</v>
      </c>
      <c r="E144" s="175" t="s">
        <v>240</v>
      </c>
      <c r="F144" s="176" t="s">
        <v>241</v>
      </c>
      <c r="G144" s="177" t="s">
        <v>207</v>
      </c>
      <c r="H144" s="178">
        <v>18.727</v>
      </c>
      <c r="I144" s="179"/>
      <c r="J144" s="180">
        <f>ROUND(I144*H144,2)</f>
        <v>0</v>
      </c>
      <c r="K144" s="176" t="s">
        <v>164</v>
      </c>
      <c r="L144" s="40"/>
      <c r="M144" s="181" t="s">
        <v>5</v>
      </c>
      <c r="N144" s="182" t="s">
        <v>44</v>
      </c>
      <c r="O144" s="41"/>
      <c r="P144" s="183">
        <f>O144*H144</f>
        <v>0</v>
      </c>
      <c r="Q144" s="183">
        <v>0.12315</v>
      </c>
      <c r="R144" s="183">
        <f>Q144*H144</f>
        <v>2.30623005</v>
      </c>
      <c r="S144" s="183">
        <v>0</v>
      </c>
      <c r="T144" s="184">
        <f>S144*H144</f>
        <v>0</v>
      </c>
      <c r="AR144" s="23" t="s">
        <v>165</v>
      </c>
      <c r="AT144" s="23" t="s">
        <v>160</v>
      </c>
      <c r="AU144" s="23" t="s">
        <v>83</v>
      </c>
      <c r="AY144" s="23" t="s">
        <v>157</v>
      </c>
      <c r="BE144" s="185">
        <f>IF(N144="základní",J144,0)</f>
        <v>0</v>
      </c>
      <c r="BF144" s="185">
        <f>IF(N144="snížená",J144,0)</f>
        <v>0</v>
      </c>
      <c r="BG144" s="185">
        <f>IF(N144="zákl. přenesená",J144,0)</f>
        <v>0</v>
      </c>
      <c r="BH144" s="185">
        <f>IF(N144="sníž. přenesená",J144,0)</f>
        <v>0</v>
      </c>
      <c r="BI144" s="185">
        <f>IF(N144="nulová",J144,0)</f>
        <v>0</v>
      </c>
      <c r="BJ144" s="23" t="s">
        <v>81</v>
      </c>
      <c r="BK144" s="185">
        <f>ROUND(I144*H144,2)</f>
        <v>0</v>
      </c>
      <c r="BL144" s="23" t="s">
        <v>165</v>
      </c>
      <c r="BM144" s="23" t="s">
        <v>242</v>
      </c>
    </row>
    <row r="145" spans="2:47" s="1" customFormat="1" ht="40.5">
      <c r="B145" s="40"/>
      <c r="D145" s="187" t="s">
        <v>177</v>
      </c>
      <c r="F145" s="197" t="s">
        <v>224</v>
      </c>
      <c r="I145" s="148"/>
      <c r="L145" s="40"/>
      <c r="M145" s="196"/>
      <c r="N145" s="41"/>
      <c r="O145" s="41"/>
      <c r="P145" s="41"/>
      <c r="Q145" s="41"/>
      <c r="R145" s="41"/>
      <c r="S145" s="41"/>
      <c r="T145" s="69"/>
      <c r="AT145" s="23" t="s">
        <v>177</v>
      </c>
      <c r="AU145" s="23" t="s">
        <v>83</v>
      </c>
    </row>
    <row r="146" spans="2:51" s="11" customFormat="1" ht="13.5">
      <c r="B146" s="186"/>
      <c r="D146" s="187" t="s">
        <v>167</v>
      </c>
      <c r="E146" s="188" t="s">
        <v>5</v>
      </c>
      <c r="F146" s="189" t="s">
        <v>243</v>
      </c>
      <c r="H146" s="190">
        <v>18.727</v>
      </c>
      <c r="I146" s="191"/>
      <c r="L146" s="186"/>
      <c r="M146" s="192"/>
      <c r="N146" s="193"/>
      <c r="O146" s="193"/>
      <c r="P146" s="193"/>
      <c r="Q146" s="193"/>
      <c r="R146" s="193"/>
      <c r="S146" s="193"/>
      <c r="T146" s="194"/>
      <c r="AT146" s="188" t="s">
        <v>167</v>
      </c>
      <c r="AU146" s="188" t="s">
        <v>83</v>
      </c>
      <c r="AV146" s="11" t="s">
        <v>83</v>
      </c>
      <c r="AW146" s="11" t="s">
        <v>36</v>
      </c>
      <c r="AX146" s="11" t="s">
        <v>81</v>
      </c>
      <c r="AY146" s="188" t="s">
        <v>157</v>
      </c>
    </row>
    <row r="147" spans="2:65" s="1" customFormat="1" ht="25.5" customHeight="1">
      <c r="B147" s="173"/>
      <c r="C147" s="174" t="s">
        <v>244</v>
      </c>
      <c r="D147" s="174" t="s">
        <v>160</v>
      </c>
      <c r="E147" s="175" t="s">
        <v>245</v>
      </c>
      <c r="F147" s="176" t="s">
        <v>246</v>
      </c>
      <c r="G147" s="177" t="s">
        <v>207</v>
      </c>
      <c r="H147" s="178">
        <v>12.975</v>
      </c>
      <c r="I147" s="179"/>
      <c r="J147" s="180">
        <f>ROUND(I147*H147,2)</f>
        <v>0</v>
      </c>
      <c r="K147" s="176" t="s">
        <v>164</v>
      </c>
      <c r="L147" s="40"/>
      <c r="M147" s="181" t="s">
        <v>5</v>
      </c>
      <c r="N147" s="182" t="s">
        <v>44</v>
      </c>
      <c r="O147" s="41"/>
      <c r="P147" s="183">
        <f>O147*H147</f>
        <v>0</v>
      </c>
      <c r="Q147" s="183">
        <v>0.10325</v>
      </c>
      <c r="R147" s="183">
        <f>Q147*H147</f>
        <v>1.33966875</v>
      </c>
      <c r="S147" s="183">
        <v>0</v>
      </c>
      <c r="T147" s="184">
        <f>S147*H147</f>
        <v>0</v>
      </c>
      <c r="AR147" s="23" t="s">
        <v>165</v>
      </c>
      <c r="AT147" s="23" t="s">
        <v>160</v>
      </c>
      <c r="AU147" s="23" t="s">
        <v>83</v>
      </c>
      <c r="AY147" s="23" t="s">
        <v>157</v>
      </c>
      <c r="BE147" s="185">
        <f>IF(N147="základní",J147,0)</f>
        <v>0</v>
      </c>
      <c r="BF147" s="185">
        <f>IF(N147="snížená",J147,0)</f>
        <v>0</v>
      </c>
      <c r="BG147" s="185">
        <f>IF(N147="zákl. přenesená",J147,0)</f>
        <v>0</v>
      </c>
      <c r="BH147" s="185">
        <f>IF(N147="sníž. přenesená",J147,0)</f>
        <v>0</v>
      </c>
      <c r="BI147" s="185">
        <f>IF(N147="nulová",J147,0)</f>
        <v>0</v>
      </c>
      <c r="BJ147" s="23" t="s">
        <v>81</v>
      </c>
      <c r="BK147" s="185">
        <f>ROUND(I147*H147,2)</f>
        <v>0</v>
      </c>
      <c r="BL147" s="23" t="s">
        <v>165</v>
      </c>
      <c r="BM147" s="23" t="s">
        <v>247</v>
      </c>
    </row>
    <row r="148" spans="2:51" s="11" customFormat="1" ht="13.5">
      <c r="B148" s="186"/>
      <c r="D148" s="187" t="s">
        <v>167</v>
      </c>
      <c r="E148" s="188" t="s">
        <v>5</v>
      </c>
      <c r="F148" s="189" t="s">
        <v>248</v>
      </c>
      <c r="H148" s="190">
        <v>12.975</v>
      </c>
      <c r="I148" s="191"/>
      <c r="L148" s="186"/>
      <c r="M148" s="192"/>
      <c r="N148" s="193"/>
      <c r="O148" s="193"/>
      <c r="P148" s="193"/>
      <c r="Q148" s="193"/>
      <c r="R148" s="193"/>
      <c r="S148" s="193"/>
      <c r="T148" s="194"/>
      <c r="AT148" s="188" t="s">
        <v>167</v>
      </c>
      <c r="AU148" s="188" t="s">
        <v>83</v>
      </c>
      <c r="AV148" s="11" t="s">
        <v>83</v>
      </c>
      <c r="AW148" s="11" t="s">
        <v>36</v>
      </c>
      <c r="AX148" s="11" t="s">
        <v>81</v>
      </c>
      <c r="AY148" s="188" t="s">
        <v>157</v>
      </c>
    </row>
    <row r="149" spans="2:65" s="1" customFormat="1" ht="25.5" customHeight="1">
      <c r="B149" s="173"/>
      <c r="C149" s="174" t="s">
        <v>11</v>
      </c>
      <c r="D149" s="174" t="s">
        <v>160</v>
      </c>
      <c r="E149" s="175" t="s">
        <v>249</v>
      </c>
      <c r="F149" s="176" t="s">
        <v>250</v>
      </c>
      <c r="G149" s="177" t="s">
        <v>207</v>
      </c>
      <c r="H149" s="178">
        <v>4.2</v>
      </c>
      <c r="I149" s="179"/>
      <c r="J149" s="180">
        <f>ROUND(I149*H149,2)</f>
        <v>0</v>
      </c>
      <c r="K149" s="176" t="s">
        <v>164</v>
      </c>
      <c r="L149" s="40"/>
      <c r="M149" s="181" t="s">
        <v>5</v>
      </c>
      <c r="N149" s="182" t="s">
        <v>44</v>
      </c>
      <c r="O149" s="41"/>
      <c r="P149" s="183">
        <f>O149*H149</f>
        <v>0</v>
      </c>
      <c r="Q149" s="183">
        <v>0.17818</v>
      </c>
      <c r="R149" s="183">
        <f>Q149*H149</f>
        <v>0.748356</v>
      </c>
      <c r="S149" s="183">
        <v>0</v>
      </c>
      <c r="T149" s="184">
        <f>S149*H149</f>
        <v>0</v>
      </c>
      <c r="AR149" s="23" t="s">
        <v>165</v>
      </c>
      <c r="AT149" s="23" t="s">
        <v>160</v>
      </c>
      <c r="AU149" s="23" t="s">
        <v>83</v>
      </c>
      <c r="AY149" s="23" t="s">
        <v>157</v>
      </c>
      <c r="BE149" s="185">
        <f>IF(N149="základní",J149,0)</f>
        <v>0</v>
      </c>
      <c r="BF149" s="185">
        <f>IF(N149="snížená",J149,0)</f>
        <v>0</v>
      </c>
      <c r="BG149" s="185">
        <f>IF(N149="zákl. přenesená",J149,0)</f>
        <v>0</v>
      </c>
      <c r="BH149" s="185">
        <f>IF(N149="sníž. přenesená",J149,0)</f>
        <v>0</v>
      </c>
      <c r="BI149" s="185">
        <f>IF(N149="nulová",J149,0)</f>
        <v>0</v>
      </c>
      <c r="BJ149" s="23" t="s">
        <v>81</v>
      </c>
      <c r="BK149" s="185">
        <f>ROUND(I149*H149,2)</f>
        <v>0</v>
      </c>
      <c r="BL149" s="23" t="s">
        <v>165</v>
      </c>
      <c r="BM149" s="23" t="s">
        <v>251</v>
      </c>
    </row>
    <row r="150" spans="2:51" s="11" customFormat="1" ht="13.5">
      <c r="B150" s="186"/>
      <c r="D150" s="187" t="s">
        <v>167</v>
      </c>
      <c r="E150" s="188" t="s">
        <v>5</v>
      </c>
      <c r="F150" s="189" t="s">
        <v>252</v>
      </c>
      <c r="H150" s="190">
        <v>4.2</v>
      </c>
      <c r="I150" s="191"/>
      <c r="L150" s="186"/>
      <c r="M150" s="192"/>
      <c r="N150" s="193"/>
      <c r="O150" s="193"/>
      <c r="P150" s="193"/>
      <c r="Q150" s="193"/>
      <c r="R150" s="193"/>
      <c r="S150" s="193"/>
      <c r="T150" s="194"/>
      <c r="AT150" s="188" t="s">
        <v>167</v>
      </c>
      <c r="AU150" s="188" t="s">
        <v>83</v>
      </c>
      <c r="AV150" s="11" t="s">
        <v>83</v>
      </c>
      <c r="AW150" s="11" t="s">
        <v>36</v>
      </c>
      <c r="AX150" s="11" t="s">
        <v>81</v>
      </c>
      <c r="AY150" s="188" t="s">
        <v>157</v>
      </c>
    </row>
    <row r="151" spans="2:65" s="1" customFormat="1" ht="25.5" customHeight="1">
      <c r="B151" s="173"/>
      <c r="C151" s="174" t="s">
        <v>253</v>
      </c>
      <c r="D151" s="174" t="s">
        <v>160</v>
      </c>
      <c r="E151" s="175" t="s">
        <v>254</v>
      </c>
      <c r="F151" s="176" t="s">
        <v>255</v>
      </c>
      <c r="G151" s="177" t="s">
        <v>207</v>
      </c>
      <c r="H151" s="178">
        <v>0.63</v>
      </c>
      <c r="I151" s="179"/>
      <c r="J151" s="180">
        <f>ROUND(I151*H151,2)</f>
        <v>0</v>
      </c>
      <c r="K151" s="176" t="s">
        <v>164</v>
      </c>
      <c r="L151" s="40"/>
      <c r="M151" s="181" t="s">
        <v>5</v>
      </c>
      <c r="N151" s="182" t="s">
        <v>44</v>
      </c>
      <c r="O151" s="41"/>
      <c r="P151" s="183">
        <f>O151*H151</f>
        <v>0</v>
      </c>
      <c r="Q151" s="183">
        <v>0.26723</v>
      </c>
      <c r="R151" s="183">
        <f>Q151*H151</f>
        <v>0.16835490000000003</v>
      </c>
      <c r="S151" s="183">
        <v>0</v>
      </c>
      <c r="T151" s="184">
        <f>S151*H151</f>
        <v>0</v>
      </c>
      <c r="AR151" s="23" t="s">
        <v>165</v>
      </c>
      <c r="AT151" s="23" t="s">
        <v>160</v>
      </c>
      <c r="AU151" s="23" t="s">
        <v>83</v>
      </c>
      <c r="AY151" s="23" t="s">
        <v>157</v>
      </c>
      <c r="BE151" s="185">
        <f>IF(N151="základní",J151,0)</f>
        <v>0</v>
      </c>
      <c r="BF151" s="185">
        <f>IF(N151="snížená",J151,0)</f>
        <v>0</v>
      </c>
      <c r="BG151" s="185">
        <f>IF(N151="zákl. přenesená",J151,0)</f>
        <v>0</v>
      </c>
      <c r="BH151" s="185">
        <f>IF(N151="sníž. přenesená",J151,0)</f>
        <v>0</v>
      </c>
      <c r="BI151" s="185">
        <f>IF(N151="nulová",J151,0)</f>
        <v>0</v>
      </c>
      <c r="BJ151" s="23" t="s">
        <v>81</v>
      </c>
      <c r="BK151" s="185">
        <f>ROUND(I151*H151,2)</f>
        <v>0</v>
      </c>
      <c r="BL151" s="23" t="s">
        <v>165</v>
      </c>
      <c r="BM151" s="23" t="s">
        <v>256</v>
      </c>
    </row>
    <row r="152" spans="2:47" s="1" customFormat="1" ht="81">
      <c r="B152" s="40"/>
      <c r="D152" s="187" t="s">
        <v>177</v>
      </c>
      <c r="F152" s="197" t="s">
        <v>257</v>
      </c>
      <c r="I152" s="148"/>
      <c r="L152" s="40"/>
      <c r="M152" s="196"/>
      <c r="N152" s="41"/>
      <c r="O152" s="41"/>
      <c r="P152" s="41"/>
      <c r="Q152" s="41"/>
      <c r="R152" s="41"/>
      <c r="S152" s="41"/>
      <c r="T152" s="69"/>
      <c r="AT152" s="23" t="s">
        <v>177</v>
      </c>
      <c r="AU152" s="23" t="s">
        <v>83</v>
      </c>
    </row>
    <row r="153" spans="2:51" s="11" customFormat="1" ht="13.5">
      <c r="B153" s="186"/>
      <c r="D153" s="187" t="s">
        <v>167</v>
      </c>
      <c r="E153" s="188" t="s">
        <v>5</v>
      </c>
      <c r="F153" s="189" t="s">
        <v>258</v>
      </c>
      <c r="H153" s="190">
        <v>0.63</v>
      </c>
      <c r="I153" s="191"/>
      <c r="L153" s="186"/>
      <c r="M153" s="192"/>
      <c r="N153" s="193"/>
      <c r="O153" s="193"/>
      <c r="P153" s="193"/>
      <c r="Q153" s="193"/>
      <c r="R153" s="193"/>
      <c r="S153" s="193"/>
      <c r="T153" s="194"/>
      <c r="AT153" s="188" t="s">
        <v>167</v>
      </c>
      <c r="AU153" s="188" t="s">
        <v>83</v>
      </c>
      <c r="AV153" s="11" t="s">
        <v>83</v>
      </c>
      <c r="AW153" s="11" t="s">
        <v>36</v>
      </c>
      <c r="AX153" s="11" t="s">
        <v>81</v>
      </c>
      <c r="AY153" s="188" t="s">
        <v>157</v>
      </c>
    </row>
    <row r="154" spans="2:65" s="1" customFormat="1" ht="25.5" customHeight="1">
      <c r="B154" s="173"/>
      <c r="C154" s="174" t="s">
        <v>259</v>
      </c>
      <c r="D154" s="174" t="s">
        <v>160</v>
      </c>
      <c r="E154" s="175" t="s">
        <v>260</v>
      </c>
      <c r="F154" s="176" t="s">
        <v>261</v>
      </c>
      <c r="G154" s="177" t="s">
        <v>207</v>
      </c>
      <c r="H154" s="178">
        <v>2.25</v>
      </c>
      <c r="I154" s="179"/>
      <c r="J154" s="180">
        <f>ROUND(I154*H154,2)</f>
        <v>0</v>
      </c>
      <c r="K154" s="176" t="s">
        <v>164</v>
      </c>
      <c r="L154" s="40"/>
      <c r="M154" s="181" t="s">
        <v>5</v>
      </c>
      <c r="N154" s="182" t="s">
        <v>44</v>
      </c>
      <c r="O154" s="41"/>
      <c r="P154" s="183">
        <f>O154*H154</f>
        <v>0</v>
      </c>
      <c r="Q154" s="183">
        <v>0.45432</v>
      </c>
      <c r="R154" s="183">
        <f>Q154*H154</f>
        <v>1.02222</v>
      </c>
      <c r="S154" s="183">
        <v>0</v>
      </c>
      <c r="T154" s="184">
        <f>S154*H154</f>
        <v>0</v>
      </c>
      <c r="AR154" s="23" t="s">
        <v>165</v>
      </c>
      <c r="AT154" s="23" t="s">
        <v>160</v>
      </c>
      <c r="AU154" s="23" t="s">
        <v>83</v>
      </c>
      <c r="AY154" s="23" t="s">
        <v>157</v>
      </c>
      <c r="BE154" s="185">
        <f>IF(N154="základní",J154,0)</f>
        <v>0</v>
      </c>
      <c r="BF154" s="185">
        <f>IF(N154="snížená",J154,0)</f>
        <v>0</v>
      </c>
      <c r="BG154" s="185">
        <f>IF(N154="zákl. přenesená",J154,0)</f>
        <v>0</v>
      </c>
      <c r="BH154" s="185">
        <f>IF(N154="sníž. přenesená",J154,0)</f>
        <v>0</v>
      </c>
      <c r="BI154" s="185">
        <f>IF(N154="nulová",J154,0)</f>
        <v>0</v>
      </c>
      <c r="BJ154" s="23" t="s">
        <v>81</v>
      </c>
      <c r="BK154" s="185">
        <f>ROUND(I154*H154,2)</f>
        <v>0</v>
      </c>
      <c r="BL154" s="23" t="s">
        <v>165</v>
      </c>
      <c r="BM154" s="23" t="s">
        <v>262</v>
      </c>
    </row>
    <row r="155" spans="2:47" s="1" customFormat="1" ht="81">
      <c r="B155" s="40"/>
      <c r="D155" s="187" t="s">
        <v>177</v>
      </c>
      <c r="F155" s="197" t="s">
        <v>257</v>
      </c>
      <c r="I155" s="148"/>
      <c r="L155" s="40"/>
      <c r="M155" s="196"/>
      <c r="N155" s="41"/>
      <c r="O155" s="41"/>
      <c r="P155" s="41"/>
      <c r="Q155" s="41"/>
      <c r="R155" s="41"/>
      <c r="S155" s="41"/>
      <c r="T155" s="69"/>
      <c r="AT155" s="23" t="s">
        <v>177</v>
      </c>
      <c r="AU155" s="23" t="s">
        <v>83</v>
      </c>
    </row>
    <row r="156" spans="2:51" s="11" customFormat="1" ht="13.5">
      <c r="B156" s="186"/>
      <c r="D156" s="187" t="s">
        <v>167</v>
      </c>
      <c r="E156" s="188" t="s">
        <v>5</v>
      </c>
      <c r="F156" s="189" t="s">
        <v>263</v>
      </c>
      <c r="H156" s="190">
        <v>2.25</v>
      </c>
      <c r="I156" s="191"/>
      <c r="L156" s="186"/>
      <c r="M156" s="192"/>
      <c r="N156" s="193"/>
      <c r="O156" s="193"/>
      <c r="P156" s="193"/>
      <c r="Q156" s="193"/>
      <c r="R156" s="193"/>
      <c r="S156" s="193"/>
      <c r="T156" s="194"/>
      <c r="AT156" s="188" t="s">
        <v>167</v>
      </c>
      <c r="AU156" s="188" t="s">
        <v>83</v>
      </c>
      <c r="AV156" s="11" t="s">
        <v>83</v>
      </c>
      <c r="AW156" s="11" t="s">
        <v>36</v>
      </c>
      <c r="AX156" s="11" t="s">
        <v>81</v>
      </c>
      <c r="AY156" s="188" t="s">
        <v>157</v>
      </c>
    </row>
    <row r="157" spans="2:65" s="1" customFormat="1" ht="16.5" customHeight="1">
      <c r="B157" s="173"/>
      <c r="C157" s="174" t="s">
        <v>264</v>
      </c>
      <c r="D157" s="174" t="s">
        <v>160</v>
      </c>
      <c r="E157" s="175" t="s">
        <v>265</v>
      </c>
      <c r="F157" s="176" t="s">
        <v>266</v>
      </c>
      <c r="G157" s="177" t="s">
        <v>163</v>
      </c>
      <c r="H157" s="178">
        <v>8</v>
      </c>
      <c r="I157" s="179"/>
      <c r="J157" s="180">
        <f>ROUND(I157*H157,2)</f>
        <v>0</v>
      </c>
      <c r="K157" s="176" t="s">
        <v>5</v>
      </c>
      <c r="L157" s="40"/>
      <c r="M157" s="181" t="s">
        <v>5</v>
      </c>
      <c r="N157" s="182" t="s">
        <v>44</v>
      </c>
      <c r="O157" s="41"/>
      <c r="P157" s="183">
        <f>O157*H157</f>
        <v>0</v>
      </c>
      <c r="Q157" s="183">
        <v>0</v>
      </c>
      <c r="R157" s="183">
        <f>Q157*H157</f>
        <v>0</v>
      </c>
      <c r="S157" s="183">
        <v>0</v>
      </c>
      <c r="T157" s="184">
        <f>S157*H157</f>
        <v>0</v>
      </c>
      <c r="AR157" s="23" t="s">
        <v>165</v>
      </c>
      <c r="AT157" s="23" t="s">
        <v>160</v>
      </c>
      <c r="AU157" s="23" t="s">
        <v>83</v>
      </c>
      <c r="AY157" s="23" t="s">
        <v>157</v>
      </c>
      <c r="BE157" s="185">
        <f>IF(N157="základní",J157,0)</f>
        <v>0</v>
      </c>
      <c r="BF157" s="185">
        <f>IF(N157="snížená",J157,0)</f>
        <v>0</v>
      </c>
      <c r="BG157" s="185">
        <f>IF(N157="zákl. přenesená",J157,0)</f>
        <v>0</v>
      </c>
      <c r="BH157" s="185">
        <f>IF(N157="sníž. přenesená",J157,0)</f>
        <v>0</v>
      </c>
      <c r="BI157" s="185">
        <f>IF(N157="nulová",J157,0)</f>
        <v>0</v>
      </c>
      <c r="BJ157" s="23" t="s">
        <v>81</v>
      </c>
      <c r="BK157" s="185">
        <f>ROUND(I157*H157,2)</f>
        <v>0</v>
      </c>
      <c r="BL157" s="23" t="s">
        <v>165</v>
      </c>
      <c r="BM157" s="23" t="s">
        <v>267</v>
      </c>
    </row>
    <row r="158" spans="2:51" s="11" customFormat="1" ht="13.5">
      <c r="B158" s="186"/>
      <c r="D158" s="187" t="s">
        <v>167</v>
      </c>
      <c r="E158" s="188" t="s">
        <v>5</v>
      </c>
      <c r="F158" s="189" t="s">
        <v>268</v>
      </c>
      <c r="H158" s="190">
        <v>8</v>
      </c>
      <c r="I158" s="191"/>
      <c r="L158" s="186"/>
      <c r="M158" s="192"/>
      <c r="N158" s="193"/>
      <c r="O158" s="193"/>
      <c r="P158" s="193"/>
      <c r="Q158" s="193"/>
      <c r="R158" s="193"/>
      <c r="S158" s="193"/>
      <c r="T158" s="194"/>
      <c r="AT158" s="188" t="s">
        <v>167</v>
      </c>
      <c r="AU158" s="188" t="s">
        <v>83</v>
      </c>
      <c r="AV158" s="11" t="s">
        <v>83</v>
      </c>
      <c r="AW158" s="11" t="s">
        <v>36</v>
      </c>
      <c r="AX158" s="11" t="s">
        <v>81</v>
      </c>
      <c r="AY158" s="188" t="s">
        <v>157</v>
      </c>
    </row>
    <row r="159" spans="2:65" s="1" customFormat="1" ht="16.5" customHeight="1">
      <c r="B159" s="173"/>
      <c r="C159" s="174" t="s">
        <v>269</v>
      </c>
      <c r="D159" s="174" t="s">
        <v>160</v>
      </c>
      <c r="E159" s="175" t="s">
        <v>270</v>
      </c>
      <c r="F159" s="176" t="s">
        <v>271</v>
      </c>
      <c r="G159" s="177" t="s">
        <v>163</v>
      </c>
      <c r="H159" s="178">
        <v>3</v>
      </c>
      <c r="I159" s="179"/>
      <c r="J159" s="180">
        <f>ROUND(I159*H159,2)</f>
        <v>0</v>
      </c>
      <c r="K159" s="176" t="s">
        <v>5</v>
      </c>
      <c r="L159" s="40"/>
      <c r="M159" s="181" t="s">
        <v>5</v>
      </c>
      <c r="N159" s="182" t="s">
        <v>44</v>
      </c>
      <c r="O159" s="41"/>
      <c r="P159" s="183">
        <f>O159*H159</f>
        <v>0</v>
      </c>
      <c r="Q159" s="183">
        <v>0</v>
      </c>
      <c r="R159" s="183">
        <f>Q159*H159</f>
        <v>0</v>
      </c>
      <c r="S159" s="183">
        <v>0</v>
      </c>
      <c r="T159" s="184">
        <f>S159*H159</f>
        <v>0</v>
      </c>
      <c r="AR159" s="23" t="s">
        <v>165</v>
      </c>
      <c r="AT159" s="23" t="s">
        <v>160</v>
      </c>
      <c r="AU159" s="23" t="s">
        <v>83</v>
      </c>
      <c r="AY159" s="23" t="s">
        <v>157</v>
      </c>
      <c r="BE159" s="185">
        <f>IF(N159="základní",J159,0)</f>
        <v>0</v>
      </c>
      <c r="BF159" s="185">
        <f>IF(N159="snížená",J159,0)</f>
        <v>0</v>
      </c>
      <c r="BG159" s="185">
        <f>IF(N159="zákl. přenesená",J159,0)</f>
        <v>0</v>
      </c>
      <c r="BH159" s="185">
        <f>IF(N159="sníž. přenesená",J159,0)</f>
        <v>0</v>
      </c>
      <c r="BI159" s="185">
        <f>IF(N159="nulová",J159,0)</f>
        <v>0</v>
      </c>
      <c r="BJ159" s="23" t="s">
        <v>81</v>
      </c>
      <c r="BK159" s="185">
        <f>ROUND(I159*H159,2)</f>
        <v>0</v>
      </c>
      <c r="BL159" s="23" t="s">
        <v>165</v>
      </c>
      <c r="BM159" s="23" t="s">
        <v>272</v>
      </c>
    </row>
    <row r="160" spans="2:51" s="11" customFormat="1" ht="13.5">
      <c r="B160" s="186"/>
      <c r="D160" s="187" t="s">
        <v>167</v>
      </c>
      <c r="E160" s="188" t="s">
        <v>5</v>
      </c>
      <c r="F160" s="189" t="s">
        <v>273</v>
      </c>
      <c r="H160" s="190">
        <v>3</v>
      </c>
      <c r="I160" s="191"/>
      <c r="L160" s="186"/>
      <c r="M160" s="192"/>
      <c r="N160" s="193"/>
      <c r="O160" s="193"/>
      <c r="P160" s="193"/>
      <c r="Q160" s="193"/>
      <c r="R160" s="193"/>
      <c r="S160" s="193"/>
      <c r="T160" s="194"/>
      <c r="AT160" s="188" t="s">
        <v>167</v>
      </c>
      <c r="AU160" s="188" t="s">
        <v>83</v>
      </c>
      <c r="AV160" s="11" t="s">
        <v>83</v>
      </c>
      <c r="AW160" s="11" t="s">
        <v>36</v>
      </c>
      <c r="AX160" s="11" t="s">
        <v>81</v>
      </c>
      <c r="AY160" s="188" t="s">
        <v>157</v>
      </c>
    </row>
    <row r="161" spans="2:65" s="1" customFormat="1" ht="16.5" customHeight="1">
      <c r="B161" s="173"/>
      <c r="C161" s="174" t="s">
        <v>274</v>
      </c>
      <c r="D161" s="174" t="s">
        <v>160</v>
      </c>
      <c r="E161" s="175" t="s">
        <v>275</v>
      </c>
      <c r="F161" s="176" t="s">
        <v>276</v>
      </c>
      <c r="G161" s="177" t="s">
        <v>163</v>
      </c>
      <c r="H161" s="178">
        <v>16</v>
      </c>
      <c r="I161" s="179"/>
      <c r="J161" s="180">
        <f>ROUND(I161*H161,2)</f>
        <v>0</v>
      </c>
      <c r="K161" s="176" t="s">
        <v>5</v>
      </c>
      <c r="L161" s="40"/>
      <c r="M161" s="181" t="s">
        <v>5</v>
      </c>
      <c r="N161" s="182" t="s">
        <v>44</v>
      </c>
      <c r="O161" s="41"/>
      <c r="P161" s="183">
        <f>O161*H161</f>
        <v>0</v>
      </c>
      <c r="Q161" s="183">
        <v>0</v>
      </c>
      <c r="R161" s="183">
        <f>Q161*H161</f>
        <v>0</v>
      </c>
      <c r="S161" s="183">
        <v>0</v>
      </c>
      <c r="T161" s="184">
        <f>S161*H161</f>
        <v>0</v>
      </c>
      <c r="AR161" s="23" t="s">
        <v>165</v>
      </c>
      <c r="AT161" s="23" t="s">
        <v>160</v>
      </c>
      <c r="AU161" s="23" t="s">
        <v>83</v>
      </c>
      <c r="AY161" s="23" t="s">
        <v>157</v>
      </c>
      <c r="BE161" s="185">
        <f>IF(N161="základní",J161,0)</f>
        <v>0</v>
      </c>
      <c r="BF161" s="185">
        <f>IF(N161="snížená",J161,0)</f>
        <v>0</v>
      </c>
      <c r="BG161" s="185">
        <f>IF(N161="zákl. přenesená",J161,0)</f>
        <v>0</v>
      </c>
      <c r="BH161" s="185">
        <f>IF(N161="sníž. přenesená",J161,0)</f>
        <v>0</v>
      </c>
      <c r="BI161" s="185">
        <f>IF(N161="nulová",J161,0)</f>
        <v>0</v>
      </c>
      <c r="BJ161" s="23" t="s">
        <v>81</v>
      </c>
      <c r="BK161" s="185">
        <f>ROUND(I161*H161,2)</f>
        <v>0</v>
      </c>
      <c r="BL161" s="23" t="s">
        <v>165</v>
      </c>
      <c r="BM161" s="23" t="s">
        <v>277</v>
      </c>
    </row>
    <row r="162" spans="2:51" s="11" customFormat="1" ht="13.5">
      <c r="B162" s="186"/>
      <c r="D162" s="187" t="s">
        <v>167</v>
      </c>
      <c r="E162" s="188" t="s">
        <v>5</v>
      </c>
      <c r="F162" s="189" t="s">
        <v>179</v>
      </c>
      <c r="H162" s="190">
        <v>16</v>
      </c>
      <c r="I162" s="191"/>
      <c r="L162" s="186"/>
      <c r="M162" s="192"/>
      <c r="N162" s="193"/>
      <c r="O162" s="193"/>
      <c r="P162" s="193"/>
      <c r="Q162" s="193"/>
      <c r="R162" s="193"/>
      <c r="S162" s="193"/>
      <c r="T162" s="194"/>
      <c r="AT162" s="188" t="s">
        <v>167</v>
      </c>
      <c r="AU162" s="188" t="s">
        <v>83</v>
      </c>
      <c r="AV162" s="11" t="s">
        <v>83</v>
      </c>
      <c r="AW162" s="11" t="s">
        <v>36</v>
      </c>
      <c r="AX162" s="11" t="s">
        <v>81</v>
      </c>
      <c r="AY162" s="188" t="s">
        <v>157</v>
      </c>
    </row>
    <row r="163" spans="2:63" s="10" customFormat="1" ht="29.85" customHeight="1">
      <c r="B163" s="160"/>
      <c r="D163" s="161" t="s">
        <v>72</v>
      </c>
      <c r="E163" s="171" t="s">
        <v>165</v>
      </c>
      <c r="F163" s="171" t="s">
        <v>278</v>
      </c>
      <c r="I163" s="163"/>
      <c r="J163" s="172">
        <f>BK163</f>
        <v>0</v>
      </c>
      <c r="L163" s="160"/>
      <c r="M163" s="165"/>
      <c r="N163" s="166"/>
      <c r="O163" s="166"/>
      <c r="P163" s="167">
        <f>SUM(P164:P176)</f>
        <v>0</v>
      </c>
      <c r="Q163" s="166"/>
      <c r="R163" s="167">
        <f>SUM(R164:R176)</f>
        <v>2.83087473</v>
      </c>
      <c r="S163" s="166"/>
      <c r="T163" s="168">
        <f>SUM(T164:T176)</f>
        <v>0</v>
      </c>
      <c r="AR163" s="161" t="s">
        <v>81</v>
      </c>
      <c r="AT163" s="169" t="s">
        <v>72</v>
      </c>
      <c r="AU163" s="169" t="s">
        <v>81</v>
      </c>
      <c r="AY163" s="161" t="s">
        <v>157</v>
      </c>
      <c r="BK163" s="170">
        <f>SUM(BK164:BK176)</f>
        <v>0</v>
      </c>
    </row>
    <row r="164" spans="2:65" s="1" customFormat="1" ht="25.5" customHeight="1">
      <c r="B164" s="173"/>
      <c r="C164" s="174" t="s">
        <v>10</v>
      </c>
      <c r="D164" s="174" t="s">
        <v>160</v>
      </c>
      <c r="E164" s="175" t="s">
        <v>279</v>
      </c>
      <c r="F164" s="176" t="s">
        <v>280</v>
      </c>
      <c r="G164" s="177" t="s">
        <v>163</v>
      </c>
      <c r="H164" s="178">
        <v>22</v>
      </c>
      <c r="I164" s="179"/>
      <c r="J164" s="180">
        <f>ROUND(I164*H164,2)</f>
        <v>0</v>
      </c>
      <c r="K164" s="176" t="s">
        <v>164</v>
      </c>
      <c r="L164" s="40"/>
      <c r="M164" s="181" t="s">
        <v>5</v>
      </c>
      <c r="N164" s="182" t="s">
        <v>44</v>
      </c>
      <c r="O164" s="41"/>
      <c r="P164" s="183">
        <f>O164*H164</f>
        <v>0</v>
      </c>
      <c r="Q164" s="183">
        <v>0.059</v>
      </c>
      <c r="R164" s="183">
        <f>Q164*H164</f>
        <v>1.298</v>
      </c>
      <c r="S164" s="183">
        <v>0</v>
      </c>
      <c r="T164" s="184">
        <f>S164*H164</f>
        <v>0</v>
      </c>
      <c r="AR164" s="23" t="s">
        <v>165</v>
      </c>
      <c r="AT164" s="23" t="s">
        <v>160</v>
      </c>
      <c r="AU164" s="23" t="s">
        <v>83</v>
      </c>
      <c r="AY164" s="23" t="s">
        <v>157</v>
      </c>
      <c r="BE164" s="185">
        <f>IF(N164="základní",J164,0)</f>
        <v>0</v>
      </c>
      <c r="BF164" s="185">
        <f>IF(N164="snížená",J164,0)</f>
        <v>0</v>
      </c>
      <c r="BG164" s="185">
        <f>IF(N164="zákl. přenesená",J164,0)</f>
        <v>0</v>
      </c>
      <c r="BH164" s="185">
        <f>IF(N164="sníž. přenesená",J164,0)</f>
        <v>0</v>
      </c>
      <c r="BI164" s="185">
        <f>IF(N164="nulová",J164,0)</f>
        <v>0</v>
      </c>
      <c r="BJ164" s="23" t="s">
        <v>81</v>
      </c>
      <c r="BK164" s="185">
        <f>ROUND(I164*H164,2)</f>
        <v>0</v>
      </c>
      <c r="BL164" s="23" t="s">
        <v>165</v>
      </c>
      <c r="BM164" s="23" t="s">
        <v>281</v>
      </c>
    </row>
    <row r="165" spans="2:51" s="11" customFormat="1" ht="13.5">
      <c r="B165" s="186"/>
      <c r="D165" s="187" t="s">
        <v>167</v>
      </c>
      <c r="E165" s="188" t="s">
        <v>5</v>
      </c>
      <c r="F165" s="189" t="s">
        <v>282</v>
      </c>
      <c r="H165" s="190">
        <v>22</v>
      </c>
      <c r="I165" s="191"/>
      <c r="L165" s="186"/>
      <c r="M165" s="192"/>
      <c r="N165" s="193"/>
      <c r="O165" s="193"/>
      <c r="P165" s="193"/>
      <c r="Q165" s="193"/>
      <c r="R165" s="193"/>
      <c r="S165" s="193"/>
      <c r="T165" s="194"/>
      <c r="AT165" s="188" t="s">
        <v>167</v>
      </c>
      <c r="AU165" s="188" t="s">
        <v>83</v>
      </c>
      <c r="AV165" s="11" t="s">
        <v>83</v>
      </c>
      <c r="AW165" s="11" t="s">
        <v>36</v>
      </c>
      <c r="AX165" s="11" t="s">
        <v>81</v>
      </c>
      <c r="AY165" s="188" t="s">
        <v>157</v>
      </c>
    </row>
    <row r="166" spans="2:65" s="1" customFormat="1" ht="25.5" customHeight="1">
      <c r="B166" s="173"/>
      <c r="C166" s="174" t="s">
        <v>283</v>
      </c>
      <c r="D166" s="174" t="s">
        <v>160</v>
      </c>
      <c r="E166" s="175" t="s">
        <v>284</v>
      </c>
      <c r="F166" s="176" t="s">
        <v>285</v>
      </c>
      <c r="G166" s="177" t="s">
        <v>200</v>
      </c>
      <c r="H166" s="178">
        <v>1.397</v>
      </c>
      <c r="I166" s="179"/>
      <c r="J166" s="180">
        <f>ROUND(I166*H166,2)</f>
        <v>0</v>
      </c>
      <c r="K166" s="176" t="s">
        <v>164</v>
      </c>
      <c r="L166" s="40"/>
      <c r="M166" s="181" t="s">
        <v>5</v>
      </c>
      <c r="N166" s="182" t="s">
        <v>44</v>
      </c>
      <c r="O166" s="41"/>
      <c r="P166" s="183">
        <f>O166*H166</f>
        <v>0</v>
      </c>
      <c r="Q166" s="183">
        <v>0.01709</v>
      </c>
      <c r="R166" s="183">
        <f>Q166*H166</f>
        <v>0.02387473</v>
      </c>
      <c r="S166" s="183">
        <v>0</v>
      </c>
      <c r="T166" s="184">
        <f>S166*H166</f>
        <v>0</v>
      </c>
      <c r="AR166" s="23" t="s">
        <v>165</v>
      </c>
      <c r="AT166" s="23" t="s">
        <v>160</v>
      </c>
      <c r="AU166" s="23" t="s">
        <v>83</v>
      </c>
      <c r="AY166" s="23" t="s">
        <v>157</v>
      </c>
      <c r="BE166" s="185">
        <f>IF(N166="základní",J166,0)</f>
        <v>0</v>
      </c>
      <c r="BF166" s="185">
        <f>IF(N166="snížená",J166,0)</f>
        <v>0</v>
      </c>
      <c r="BG166" s="185">
        <f>IF(N166="zákl. přenesená",J166,0)</f>
        <v>0</v>
      </c>
      <c r="BH166" s="185">
        <f>IF(N166="sníž. přenesená",J166,0)</f>
        <v>0</v>
      </c>
      <c r="BI166" s="185">
        <f>IF(N166="nulová",J166,0)</f>
        <v>0</v>
      </c>
      <c r="BJ166" s="23" t="s">
        <v>81</v>
      </c>
      <c r="BK166" s="185">
        <f>ROUND(I166*H166,2)</f>
        <v>0</v>
      </c>
      <c r="BL166" s="23" t="s">
        <v>165</v>
      </c>
      <c r="BM166" s="23" t="s">
        <v>286</v>
      </c>
    </row>
    <row r="167" spans="2:47" s="1" customFormat="1" ht="81">
      <c r="B167" s="40"/>
      <c r="D167" s="187" t="s">
        <v>177</v>
      </c>
      <c r="F167" s="197" t="s">
        <v>287</v>
      </c>
      <c r="I167" s="148"/>
      <c r="L167" s="40"/>
      <c r="M167" s="196"/>
      <c r="N167" s="41"/>
      <c r="O167" s="41"/>
      <c r="P167" s="41"/>
      <c r="Q167" s="41"/>
      <c r="R167" s="41"/>
      <c r="S167" s="41"/>
      <c r="T167" s="69"/>
      <c r="AT167" s="23" t="s">
        <v>177</v>
      </c>
      <c r="AU167" s="23" t="s">
        <v>83</v>
      </c>
    </row>
    <row r="168" spans="2:51" s="11" customFormat="1" ht="13.5">
      <c r="B168" s="186"/>
      <c r="D168" s="187" t="s">
        <v>167</v>
      </c>
      <c r="E168" s="188" t="s">
        <v>5</v>
      </c>
      <c r="F168" s="189" t="s">
        <v>288</v>
      </c>
      <c r="H168" s="190">
        <v>1.202</v>
      </c>
      <c r="I168" s="191"/>
      <c r="L168" s="186"/>
      <c r="M168" s="192"/>
      <c r="N168" s="193"/>
      <c r="O168" s="193"/>
      <c r="P168" s="193"/>
      <c r="Q168" s="193"/>
      <c r="R168" s="193"/>
      <c r="S168" s="193"/>
      <c r="T168" s="194"/>
      <c r="AT168" s="188" t="s">
        <v>167</v>
      </c>
      <c r="AU168" s="188" t="s">
        <v>83</v>
      </c>
      <c r="AV168" s="11" t="s">
        <v>83</v>
      </c>
      <c r="AW168" s="11" t="s">
        <v>36</v>
      </c>
      <c r="AX168" s="11" t="s">
        <v>73</v>
      </c>
      <c r="AY168" s="188" t="s">
        <v>157</v>
      </c>
    </row>
    <row r="169" spans="2:51" s="11" customFormat="1" ht="13.5">
      <c r="B169" s="186"/>
      <c r="D169" s="187" t="s">
        <v>167</v>
      </c>
      <c r="E169" s="188" t="s">
        <v>5</v>
      </c>
      <c r="F169" s="189" t="s">
        <v>289</v>
      </c>
      <c r="H169" s="190">
        <v>0.195</v>
      </c>
      <c r="I169" s="191"/>
      <c r="L169" s="186"/>
      <c r="M169" s="192"/>
      <c r="N169" s="193"/>
      <c r="O169" s="193"/>
      <c r="P169" s="193"/>
      <c r="Q169" s="193"/>
      <c r="R169" s="193"/>
      <c r="S169" s="193"/>
      <c r="T169" s="194"/>
      <c r="AT169" s="188" t="s">
        <v>167</v>
      </c>
      <c r="AU169" s="188" t="s">
        <v>83</v>
      </c>
      <c r="AV169" s="11" t="s">
        <v>83</v>
      </c>
      <c r="AW169" s="11" t="s">
        <v>36</v>
      </c>
      <c r="AX169" s="11" t="s">
        <v>73</v>
      </c>
      <c r="AY169" s="188" t="s">
        <v>157</v>
      </c>
    </row>
    <row r="170" spans="2:51" s="12" customFormat="1" ht="13.5">
      <c r="B170" s="198"/>
      <c r="D170" s="187" t="s">
        <v>167</v>
      </c>
      <c r="E170" s="199" t="s">
        <v>5</v>
      </c>
      <c r="F170" s="200" t="s">
        <v>290</v>
      </c>
      <c r="H170" s="201">
        <v>1.397</v>
      </c>
      <c r="I170" s="202"/>
      <c r="L170" s="198"/>
      <c r="M170" s="203"/>
      <c r="N170" s="204"/>
      <c r="O170" s="204"/>
      <c r="P170" s="204"/>
      <c r="Q170" s="204"/>
      <c r="R170" s="204"/>
      <c r="S170" s="204"/>
      <c r="T170" s="205"/>
      <c r="AT170" s="199" t="s">
        <v>167</v>
      </c>
      <c r="AU170" s="199" t="s">
        <v>83</v>
      </c>
      <c r="AV170" s="12" t="s">
        <v>165</v>
      </c>
      <c r="AW170" s="12" t="s">
        <v>36</v>
      </c>
      <c r="AX170" s="12" t="s">
        <v>81</v>
      </c>
      <c r="AY170" s="199" t="s">
        <v>157</v>
      </c>
    </row>
    <row r="171" spans="2:65" s="1" customFormat="1" ht="16.5" customHeight="1">
      <c r="B171" s="173"/>
      <c r="C171" s="206" t="s">
        <v>291</v>
      </c>
      <c r="D171" s="206" t="s">
        <v>292</v>
      </c>
      <c r="E171" s="207" t="s">
        <v>293</v>
      </c>
      <c r="F171" s="208" t="s">
        <v>294</v>
      </c>
      <c r="G171" s="209" t="s">
        <v>200</v>
      </c>
      <c r="H171" s="210">
        <v>0.211</v>
      </c>
      <c r="I171" s="211"/>
      <c r="J171" s="212">
        <f>ROUND(I171*H171,2)</f>
        <v>0</v>
      </c>
      <c r="K171" s="208" t="s">
        <v>164</v>
      </c>
      <c r="L171" s="213"/>
      <c r="M171" s="214" t="s">
        <v>5</v>
      </c>
      <c r="N171" s="215" t="s">
        <v>44</v>
      </c>
      <c r="O171" s="41"/>
      <c r="P171" s="183">
        <f>O171*H171</f>
        <v>0</v>
      </c>
      <c r="Q171" s="183">
        <v>1</v>
      </c>
      <c r="R171" s="183">
        <f>Q171*H171</f>
        <v>0.211</v>
      </c>
      <c r="S171" s="183">
        <v>0</v>
      </c>
      <c r="T171" s="184">
        <f>S171*H171</f>
        <v>0</v>
      </c>
      <c r="AR171" s="23" t="s">
        <v>204</v>
      </c>
      <c r="AT171" s="23" t="s">
        <v>292</v>
      </c>
      <c r="AU171" s="23" t="s">
        <v>83</v>
      </c>
      <c r="AY171" s="23" t="s">
        <v>157</v>
      </c>
      <c r="BE171" s="185">
        <f>IF(N171="základní",J171,0)</f>
        <v>0</v>
      </c>
      <c r="BF171" s="185">
        <f>IF(N171="snížená",J171,0)</f>
        <v>0</v>
      </c>
      <c r="BG171" s="185">
        <f>IF(N171="zákl. přenesená",J171,0)</f>
        <v>0</v>
      </c>
      <c r="BH171" s="185">
        <f>IF(N171="sníž. přenesená",J171,0)</f>
        <v>0</v>
      </c>
      <c r="BI171" s="185">
        <f>IF(N171="nulová",J171,0)</f>
        <v>0</v>
      </c>
      <c r="BJ171" s="23" t="s">
        <v>81</v>
      </c>
      <c r="BK171" s="185">
        <f>ROUND(I171*H171,2)</f>
        <v>0</v>
      </c>
      <c r="BL171" s="23" t="s">
        <v>165</v>
      </c>
      <c r="BM171" s="23" t="s">
        <v>295</v>
      </c>
    </row>
    <row r="172" spans="2:51" s="11" customFormat="1" ht="13.5">
      <c r="B172" s="186"/>
      <c r="D172" s="187" t="s">
        <v>167</v>
      </c>
      <c r="E172" s="188" t="s">
        <v>5</v>
      </c>
      <c r="F172" s="189" t="s">
        <v>296</v>
      </c>
      <c r="H172" s="190">
        <v>0.211</v>
      </c>
      <c r="I172" s="191"/>
      <c r="L172" s="186"/>
      <c r="M172" s="192"/>
      <c r="N172" s="193"/>
      <c r="O172" s="193"/>
      <c r="P172" s="193"/>
      <c r="Q172" s="193"/>
      <c r="R172" s="193"/>
      <c r="S172" s="193"/>
      <c r="T172" s="194"/>
      <c r="AT172" s="188" t="s">
        <v>167</v>
      </c>
      <c r="AU172" s="188" t="s">
        <v>83</v>
      </c>
      <c r="AV172" s="11" t="s">
        <v>83</v>
      </c>
      <c r="AW172" s="11" t="s">
        <v>36</v>
      </c>
      <c r="AX172" s="11" t="s">
        <v>73</v>
      </c>
      <c r="AY172" s="188" t="s">
        <v>157</v>
      </c>
    </row>
    <row r="173" spans="2:51" s="12" customFormat="1" ht="13.5">
      <c r="B173" s="198"/>
      <c r="D173" s="187" t="s">
        <v>167</v>
      </c>
      <c r="E173" s="199" t="s">
        <v>5</v>
      </c>
      <c r="F173" s="200" t="s">
        <v>290</v>
      </c>
      <c r="H173" s="201">
        <v>0.211</v>
      </c>
      <c r="I173" s="202"/>
      <c r="L173" s="198"/>
      <c r="M173" s="203"/>
      <c r="N173" s="204"/>
      <c r="O173" s="204"/>
      <c r="P173" s="204"/>
      <c r="Q173" s="204"/>
      <c r="R173" s="204"/>
      <c r="S173" s="204"/>
      <c r="T173" s="205"/>
      <c r="AT173" s="199" t="s">
        <v>167</v>
      </c>
      <c r="AU173" s="199" t="s">
        <v>83</v>
      </c>
      <c r="AV173" s="12" t="s">
        <v>165</v>
      </c>
      <c r="AW173" s="12" t="s">
        <v>36</v>
      </c>
      <c r="AX173" s="12" t="s">
        <v>81</v>
      </c>
      <c r="AY173" s="199" t="s">
        <v>157</v>
      </c>
    </row>
    <row r="174" spans="2:65" s="1" customFormat="1" ht="16.5" customHeight="1">
      <c r="B174" s="173"/>
      <c r="C174" s="206" t="s">
        <v>297</v>
      </c>
      <c r="D174" s="206" t="s">
        <v>292</v>
      </c>
      <c r="E174" s="207" t="s">
        <v>298</v>
      </c>
      <c r="F174" s="208" t="s">
        <v>299</v>
      </c>
      <c r="G174" s="209" t="s">
        <v>200</v>
      </c>
      <c r="H174" s="210">
        <v>1.298</v>
      </c>
      <c r="I174" s="211"/>
      <c r="J174" s="212">
        <f>ROUND(I174*H174,2)</f>
        <v>0</v>
      </c>
      <c r="K174" s="208" t="s">
        <v>164</v>
      </c>
      <c r="L174" s="213"/>
      <c r="M174" s="214" t="s">
        <v>5</v>
      </c>
      <c r="N174" s="215" t="s">
        <v>44</v>
      </c>
      <c r="O174" s="41"/>
      <c r="P174" s="183">
        <f>O174*H174</f>
        <v>0</v>
      </c>
      <c r="Q174" s="183">
        <v>1</v>
      </c>
      <c r="R174" s="183">
        <f>Q174*H174</f>
        <v>1.298</v>
      </c>
      <c r="S174" s="183">
        <v>0</v>
      </c>
      <c r="T174" s="184">
        <f>S174*H174</f>
        <v>0</v>
      </c>
      <c r="AR174" s="23" t="s">
        <v>204</v>
      </c>
      <c r="AT174" s="23" t="s">
        <v>292</v>
      </c>
      <c r="AU174" s="23" t="s">
        <v>83</v>
      </c>
      <c r="AY174" s="23" t="s">
        <v>157</v>
      </c>
      <c r="BE174" s="185">
        <f>IF(N174="základní",J174,0)</f>
        <v>0</v>
      </c>
      <c r="BF174" s="185">
        <f>IF(N174="snížená",J174,0)</f>
        <v>0</v>
      </c>
      <c r="BG174" s="185">
        <f>IF(N174="zákl. přenesená",J174,0)</f>
        <v>0</v>
      </c>
      <c r="BH174" s="185">
        <f>IF(N174="sníž. přenesená",J174,0)</f>
        <v>0</v>
      </c>
      <c r="BI174" s="185">
        <f>IF(N174="nulová",J174,0)</f>
        <v>0</v>
      </c>
      <c r="BJ174" s="23" t="s">
        <v>81</v>
      </c>
      <c r="BK174" s="185">
        <f>ROUND(I174*H174,2)</f>
        <v>0</v>
      </c>
      <c r="BL174" s="23" t="s">
        <v>165</v>
      </c>
      <c r="BM174" s="23" t="s">
        <v>300</v>
      </c>
    </row>
    <row r="175" spans="2:51" s="11" customFormat="1" ht="13.5">
      <c r="B175" s="186"/>
      <c r="D175" s="187" t="s">
        <v>167</v>
      </c>
      <c r="E175" s="188" t="s">
        <v>5</v>
      </c>
      <c r="F175" s="189" t="s">
        <v>301</v>
      </c>
      <c r="H175" s="190">
        <v>1.298</v>
      </c>
      <c r="I175" s="191"/>
      <c r="L175" s="186"/>
      <c r="M175" s="192"/>
      <c r="N175" s="193"/>
      <c r="O175" s="193"/>
      <c r="P175" s="193"/>
      <c r="Q175" s="193"/>
      <c r="R175" s="193"/>
      <c r="S175" s="193"/>
      <c r="T175" s="194"/>
      <c r="AT175" s="188" t="s">
        <v>167</v>
      </c>
      <c r="AU175" s="188" t="s">
        <v>83</v>
      </c>
      <c r="AV175" s="11" t="s">
        <v>83</v>
      </c>
      <c r="AW175" s="11" t="s">
        <v>36</v>
      </c>
      <c r="AX175" s="11" t="s">
        <v>73</v>
      </c>
      <c r="AY175" s="188" t="s">
        <v>157</v>
      </c>
    </row>
    <row r="176" spans="2:51" s="12" customFormat="1" ht="13.5">
      <c r="B176" s="198"/>
      <c r="D176" s="187" t="s">
        <v>167</v>
      </c>
      <c r="E176" s="199" t="s">
        <v>5</v>
      </c>
      <c r="F176" s="200" t="s">
        <v>290</v>
      </c>
      <c r="H176" s="201">
        <v>1.298</v>
      </c>
      <c r="I176" s="202"/>
      <c r="L176" s="198"/>
      <c r="M176" s="203"/>
      <c r="N176" s="204"/>
      <c r="O176" s="204"/>
      <c r="P176" s="204"/>
      <c r="Q176" s="204"/>
      <c r="R176" s="204"/>
      <c r="S176" s="204"/>
      <c r="T176" s="205"/>
      <c r="AT176" s="199" t="s">
        <v>167</v>
      </c>
      <c r="AU176" s="199" t="s">
        <v>83</v>
      </c>
      <c r="AV176" s="12" t="s">
        <v>165</v>
      </c>
      <c r="AW176" s="12" t="s">
        <v>36</v>
      </c>
      <c r="AX176" s="12" t="s">
        <v>81</v>
      </c>
      <c r="AY176" s="199" t="s">
        <v>157</v>
      </c>
    </row>
    <row r="177" spans="2:63" s="10" customFormat="1" ht="29.85" customHeight="1">
      <c r="B177" s="160"/>
      <c r="D177" s="161" t="s">
        <v>72</v>
      </c>
      <c r="E177" s="171" t="s">
        <v>189</v>
      </c>
      <c r="F177" s="171" t="s">
        <v>302</v>
      </c>
      <c r="I177" s="163"/>
      <c r="J177" s="172">
        <f>BK177</f>
        <v>0</v>
      </c>
      <c r="L177" s="160"/>
      <c r="M177" s="165"/>
      <c r="N177" s="166"/>
      <c r="O177" s="166"/>
      <c r="P177" s="167">
        <f>SUM(P178:P487)</f>
        <v>0</v>
      </c>
      <c r="Q177" s="166"/>
      <c r="R177" s="167">
        <f>SUM(R178:R487)</f>
        <v>94.54833348999998</v>
      </c>
      <c r="S177" s="166"/>
      <c r="T177" s="168">
        <f>SUM(T178:T487)</f>
        <v>0</v>
      </c>
      <c r="AR177" s="161" t="s">
        <v>81</v>
      </c>
      <c r="AT177" s="169" t="s">
        <v>72</v>
      </c>
      <c r="AU177" s="169" t="s">
        <v>81</v>
      </c>
      <c r="AY177" s="161" t="s">
        <v>157</v>
      </c>
      <c r="BK177" s="170">
        <f>SUM(BK178:BK487)</f>
        <v>0</v>
      </c>
    </row>
    <row r="178" spans="2:65" s="1" customFormat="1" ht="38.25" customHeight="1">
      <c r="B178" s="173"/>
      <c r="C178" s="174" t="s">
        <v>303</v>
      </c>
      <c r="D178" s="174" t="s">
        <v>160</v>
      </c>
      <c r="E178" s="175" t="s">
        <v>304</v>
      </c>
      <c r="F178" s="176" t="s">
        <v>305</v>
      </c>
      <c r="G178" s="177" t="s">
        <v>207</v>
      </c>
      <c r="H178" s="178">
        <v>590.45</v>
      </c>
      <c r="I178" s="179"/>
      <c r="J178" s="180">
        <f>ROUND(I178*H178,2)</f>
        <v>0</v>
      </c>
      <c r="K178" s="176" t="s">
        <v>164</v>
      </c>
      <c r="L178" s="40"/>
      <c r="M178" s="181" t="s">
        <v>5</v>
      </c>
      <c r="N178" s="182" t="s">
        <v>44</v>
      </c>
      <c r="O178" s="41"/>
      <c r="P178" s="183">
        <f>O178*H178</f>
        <v>0</v>
      </c>
      <c r="Q178" s="183">
        <v>0.017</v>
      </c>
      <c r="R178" s="183">
        <f>Q178*H178</f>
        <v>10.037650000000001</v>
      </c>
      <c r="S178" s="183">
        <v>0</v>
      </c>
      <c r="T178" s="184">
        <f>S178*H178</f>
        <v>0</v>
      </c>
      <c r="AR178" s="23" t="s">
        <v>165</v>
      </c>
      <c r="AT178" s="23" t="s">
        <v>160</v>
      </c>
      <c r="AU178" s="23" t="s">
        <v>83</v>
      </c>
      <c r="AY178" s="23" t="s">
        <v>157</v>
      </c>
      <c r="BE178" s="185">
        <f>IF(N178="základní",J178,0)</f>
        <v>0</v>
      </c>
      <c r="BF178" s="185">
        <f>IF(N178="snížená",J178,0)</f>
        <v>0</v>
      </c>
      <c r="BG178" s="185">
        <f>IF(N178="zákl. přenesená",J178,0)</f>
        <v>0</v>
      </c>
      <c r="BH178" s="185">
        <f>IF(N178="sníž. přenesená",J178,0)</f>
        <v>0</v>
      </c>
      <c r="BI178" s="185">
        <f>IF(N178="nulová",J178,0)</f>
        <v>0</v>
      </c>
      <c r="BJ178" s="23" t="s">
        <v>81</v>
      </c>
      <c r="BK178" s="185">
        <f>ROUND(I178*H178,2)</f>
        <v>0</v>
      </c>
      <c r="BL178" s="23" t="s">
        <v>165</v>
      </c>
      <c r="BM178" s="23" t="s">
        <v>306</v>
      </c>
    </row>
    <row r="179" spans="2:47" s="1" customFormat="1" ht="54">
      <c r="B179" s="40"/>
      <c r="D179" s="187" t="s">
        <v>177</v>
      </c>
      <c r="F179" s="197" t="s">
        <v>307</v>
      </c>
      <c r="I179" s="148"/>
      <c r="L179" s="40"/>
      <c r="M179" s="196"/>
      <c r="N179" s="41"/>
      <c r="O179" s="41"/>
      <c r="P179" s="41"/>
      <c r="Q179" s="41"/>
      <c r="R179" s="41"/>
      <c r="S179" s="41"/>
      <c r="T179" s="69"/>
      <c r="AT179" s="23" t="s">
        <v>177</v>
      </c>
      <c r="AU179" s="23" t="s">
        <v>83</v>
      </c>
    </row>
    <row r="180" spans="2:51" s="11" customFormat="1" ht="27">
      <c r="B180" s="186"/>
      <c r="D180" s="187" t="s">
        <v>167</v>
      </c>
      <c r="E180" s="188" t="s">
        <v>5</v>
      </c>
      <c r="F180" s="189" t="s">
        <v>308</v>
      </c>
      <c r="H180" s="190">
        <v>519.2</v>
      </c>
      <c r="I180" s="191"/>
      <c r="L180" s="186"/>
      <c r="M180" s="192"/>
      <c r="N180" s="193"/>
      <c r="O180" s="193"/>
      <c r="P180" s="193"/>
      <c r="Q180" s="193"/>
      <c r="R180" s="193"/>
      <c r="S180" s="193"/>
      <c r="T180" s="194"/>
      <c r="AT180" s="188" t="s">
        <v>167</v>
      </c>
      <c r="AU180" s="188" t="s">
        <v>83</v>
      </c>
      <c r="AV180" s="11" t="s">
        <v>83</v>
      </c>
      <c r="AW180" s="11" t="s">
        <v>36</v>
      </c>
      <c r="AX180" s="11" t="s">
        <v>73</v>
      </c>
      <c r="AY180" s="188" t="s">
        <v>157</v>
      </c>
    </row>
    <row r="181" spans="2:51" s="11" customFormat="1" ht="13.5">
      <c r="B181" s="186"/>
      <c r="D181" s="187" t="s">
        <v>167</v>
      </c>
      <c r="E181" s="188" t="s">
        <v>5</v>
      </c>
      <c r="F181" s="189" t="s">
        <v>309</v>
      </c>
      <c r="H181" s="190">
        <v>71.25</v>
      </c>
      <c r="I181" s="191"/>
      <c r="L181" s="186"/>
      <c r="M181" s="192"/>
      <c r="N181" s="193"/>
      <c r="O181" s="193"/>
      <c r="P181" s="193"/>
      <c r="Q181" s="193"/>
      <c r="R181" s="193"/>
      <c r="S181" s="193"/>
      <c r="T181" s="194"/>
      <c r="AT181" s="188" t="s">
        <v>167</v>
      </c>
      <c r="AU181" s="188" t="s">
        <v>83</v>
      </c>
      <c r="AV181" s="11" t="s">
        <v>83</v>
      </c>
      <c r="AW181" s="11" t="s">
        <v>36</v>
      </c>
      <c r="AX181" s="11" t="s">
        <v>73</v>
      </c>
      <c r="AY181" s="188" t="s">
        <v>157</v>
      </c>
    </row>
    <row r="182" spans="2:51" s="12" customFormat="1" ht="13.5">
      <c r="B182" s="198"/>
      <c r="D182" s="187" t="s">
        <v>167</v>
      </c>
      <c r="E182" s="199" t="s">
        <v>5</v>
      </c>
      <c r="F182" s="200" t="s">
        <v>227</v>
      </c>
      <c r="H182" s="201">
        <v>590.45</v>
      </c>
      <c r="I182" s="202"/>
      <c r="L182" s="198"/>
      <c r="M182" s="203"/>
      <c r="N182" s="204"/>
      <c r="O182" s="204"/>
      <c r="P182" s="204"/>
      <c r="Q182" s="204"/>
      <c r="R182" s="204"/>
      <c r="S182" s="204"/>
      <c r="T182" s="205"/>
      <c r="AT182" s="199" t="s">
        <v>167</v>
      </c>
      <c r="AU182" s="199" t="s">
        <v>83</v>
      </c>
      <c r="AV182" s="12" t="s">
        <v>165</v>
      </c>
      <c r="AW182" s="12" t="s">
        <v>36</v>
      </c>
      <c r="AX182" s="12" t="s">
        <v>81</v>
      </c>
      <c r="AY182" s="199" t="s">
        <v>157</v>
      </c>
    </row>
    <row r="183" spans="2:65" s="1" customFormat="1" ht="25.5" customHeight="1">
      <c r="B183" s="173"/>
      <c r="C183" s="174" t="s">
        <v>310</v>
      </c>
      <c r="D183" s="174" t="s">
        <v>160</v>
      </c>
      <c r="E183" s="175" t="s">
        <v>311</v>
      </c>
      <c r="F183" s="176" t="s">
        <v>312</v>
      </c>
      <c r="G183" s="177" t="s">
        <v>207</v>
      </c>
      <c r="H183" s="178">
        <v>1798.667</v>
      </c>
      <c r="I183" s="179"/>
      <c r="J183" s="180">
        <f>ROUND(I183*H183,2)</f>
        <v>0</v>
      </c>
      <c r="K183" s="176" t="s">
        <v>164</v>
      </c>
      <c r="L183" s="40"/>
      <c r="M183" s="181" t="s">
        <v>5</v>
      </c>
      <c r="N183" s="182" t="s">
        <v>44</v>
      </c>
      <c r="O183" s="41"/>
      <c r="P183" s="183">
        <f>O183*H183</f>
        <v>0</v>
      </c>
      <c r="Q183" s="183">
        <v>0.00735</v>
      </c>
      <c r="R183" s="183">
        <f>Q183*H183</f>
        <v>13.220202449999999</v>
      </c>
      <c r="S183" s="183">
        <v>0</v>
      </c>
      <c r="T183" s="184">
        <f>S183*H183</f>
        <v>0</v>
      </c>
      <c r="AR183" s="23" t="s">
        <v>165</v>
      </c>
      <c r="AT183" s="23" t="s">
        <v>160</v>
      </c>
      <c r="AU183" s="23" t="s">
        <v>83</v>
      </c>
      <c r="AY183" s="23" t="s">
        <v>157</v>
      </c>
      <c r="BE183" s="185">
        <f>IF(N183="základní",J183,0)</f>
        <v>0</v>
      </c>
      <c r="BF183" s="185">
        <f>IF(N183="snížená",J183,0)</f>
        <v>0</v>
      </c>
      <c r="BG183" s="185">
        <f>IF(N183="zákl. přenesená",J183,0)</f>
        <v>0</v>
      </c>
      <c r="BH183" s="185">
        <f>IF(N183="sníž. přenesená",J183,0)</f>
        <v>0</v>
      </c>
      <c r="BI183" s="185">
        <f>IF(N183="nulová",J183,0)</f>
        <v>0</v>
      </c>
      <c r="BJ183" s="23" t="s">
        <v>81</v>
      </c>
      <c r="BK183" s="185">
        <f>ROUND(I183*H183,2)</f>
        <v>0</v>
      </c>
      <c r="BL183" s="23" t="s">
        <v>165</v>
      </c>
      <c r="BM183" s="23" t="s">
        <v>313</v>
      </c>
    </row>
    <row r="184" spans="2:51" s="11" customFormat="1" ht="13.5">
      <c r="B184" s="186"/>
      <c r="D184" s="187" t="s">
        <v>167</v>
      </c>
      <c r="E184" s="188" t="s">
        <v>5</v>
      </c>
      <c r="F184" s="189" t="s">
        <v>314</v>
      </c>
      <c r="H184" s="190">
        <v>1798.667</v>
      </c>
      <c r="I184" s="191"/>
      <c r="L184" s="186"/>
      <c r="M184" s="192"/>
      <c r="N184" s="193"/>
      <c r="O184" s="193"/>
      <c r="P184" s="193"/>
      <c r="Q184" s="193"/>
      <c r="R184" s="193"/>
      <c r="S184" s="193"/>
      <c r="T184" s="194"/>
      <c r="AT184" s="188" t="s">
        <v>167</v>
      </c>
      <c r="AU184" s="188" t="s">
        <v>83</v>
      </c>
      <c r="AV184" s="11" t="s">
        <v>83</v>
      </c>
      <c r="AW184" s="11" t="s">
        <v>36</v>
      </c>
      <c r="AX184" s="11" t="s">
        <v>81</v>
      </c>
      <c r="AY184" s="188" t="s">
        <v>157</v>
      </c>
    </row>
    <row r="185" spans="2:65" s="1" customFormat="1" ht="25.5" customHeight="1">
      <c r="B185" s="173"/>
      <c r="C185" s="174" t="s">
        <v>315</v>
      </c>
      <c r="D185" s="174" t="s">
        <v>160</v>
      </c>
      <c r="E185" s="175" t="s">
        <v>316</v>
      </c>
      <c r="F185" s="176" t="s">
        <v>317</v>
      </c>
      <c r="G185" s="177" t="s">
        <v>207</v>
      </c>
      <c r="H185" s="178">
        <v>349.349</v>
      </c>
      <c r="I185" s="179"/>
      <c r="J185" s="180">
        <f>ROUND(I185*H185,2)</f>
        <v>0</v>
      </c>
      <c r="K185" s="176" t="s">
        <v>164</v>
      </c>
      <c r="L185" s="40"/>
      <c r="M185" s="181" t="s">
        <v>5</v>
      </c>
      <c r="N185" s="182" t="s">
        <v>44</v>
      </c>
      <c r="O185" s="41"/>
      <c r="P185" s="183">
        <f>O185*H185</f>
        <v>0</v>
      </c>
      <c r="Q185" s="183">
        <v>0.0154</v>
      </c>
      <c r="R185" s="183">
        <f>Q185*H185</f>
        <v>5.3799746</v>
      </c>
      <c r="S185" s="183">
        <v>0</v>
      </c>
      <c r="T185" s="184">
        <f>S185*H185</f>
        <v>0</v>
      </c>
      <c r="AR185" s="23" t="s">
        <v>165</v>
      </c>
      <c r="AT185" s="23" t="s">
        <v>160</v>
      </c>
      <c r="AU185" s="23" t="s">
        <v>83</v>
      </c>
      <c r="AY185" s="23" t="s">
        <v>157</v>
      </c>
      <c r="BE185" s="185">
        <f>IF(N185="základní",J185,0)</f>
        <v>0</v>
      </c>
      <c r="BF185" s="185">
        <f>IF(N185="snížená",J185,0)</f>
        <v>0</v>
      </c>
      <c r="BG185" s="185">
        <f>IF(N185="zákl. přenesená",J185,0)</f>
        <v>0</v>
      </c>
      <c r="BH185" s="185">
        <f>IF(N185="sníž. přenesená",J185,0)</f>
        <v>0</v>
      </c>
      <c r="BI185" s="185">
        <f>IF(N185="nulová",J185,0)</f>
        <v>0</v>
      </c>
      <c r="BJ185" s="23" t="s">
        <v>81</v>
      </c>
      <c r="BK185" s="185">
        <f>ROUND(I185*H185,2)</f>
        <v>0</v>
      </c>
      <c r="BL185" s="23" t="s">
        <v>165</v>
      </c>
      <c r="BM185" s="23" t="s">
        <v>318</v>
      </c>
    </row>
    <row r="186" spans="2:47" s="1" customFormat="1" ht="94.5">
      <c r="B186" s="40"/>
      <c r="D186" s="187" t="s">
        <v>177</v>
      </c>
      <c r="F186" s="197" t="s">
        <v>319</v>
      </c>
      <c r="I186" s="148"/>
      <c r="L186" s="40"/>
      <c r="M186" s="196"/>
      <c r="N186" s="41"/>
      <c r="O186" s="41"/>
      <c r="P186" s="41"/>
      <c r="Q186" s="41"/>
      <c r="R186" s="41"/>
      <c r="S186" s="41"/>
      <c r="T186" s="69"/>
      <c r="AT186" s="23" t="s">
        <v>177</v>
      </c>
      <c r="AU186" s="23" t="s">
        <v>83</v>
      </c>
    </row>
    <row r="187" spans="2:51" s="11" customFormat="1" ht="13.5">
      <c r="B187" s="186"/>
      <c r="D187" s="187" t="s">
        <v>167</v>
      </c>
      <c r="E187" s="188" t="s">
        <v>5</v>
      </c>
      <c r="F187" s="189" t="s">
        <v>320</v>
      </c>
      <c r="H187" s="190">
        <v>16.5</v>
      </c>
      <c r="I187" s="191"/>
      <c r="L187" s="186"/>
      <c r="M187" s="192"/>
      <c r="N187" s="193"/>
      <c r="O187" s="193"/>
      <c r="P187" s="193"/>
      <c r="Q187" s="193"/>
      <c r="R187" s="193"/>
      <c r="S187" s="193"/>
      <c r="T187" s="194"/>
      <c r="AT187" s="188" t="s">
        <v>167</v>
      </c>
      <c r="AU187" s="188" t="s">
        <v>83</v>
      </c>
      <c r="AV187" s="11" t="s">
        <v>83</v>
      </c>
      <c r="AW187" s="11" t="s">
        <v>36</v>
      </c>
      <c r="AX187" s="11" t="s">
        <v>73</v>
      </c>
      <c r="AY187" s="188" t="s">
        <v>157</v>
      </c>
    </row>
    <row r="188" spans="2:51" s="11" customFormat="1" ht="13.5">
      <c r="B188" s="186"/>
      <c r="D188" s="187" t="s">
        <v>167</v>
      </c>
      <c r="E188" s="188" t="s">
        <v>5</v>
      </c>
      <c r="F188" s="189" t="s">
        <v>321</v>
      </c>
      <c r="H188" s="190">
        <v>5.4</v>
      </c>
      <c r="I188" s="191"/>
      <c r="L188" s="186"/>
      <c r="M188" s="192"/>
      <c r="N188" s="193"/>
      <c r="O188" s="193"/>
      <c r="P188" s="193"/>
      <c r="Q188" s="193"/>
      <c r="R188" s="193"/>
      <c r="S188" s="193"/>
      <c r="T188" s="194"/>
      <c r="AT188" s="188" t="s">
        <v>167</v>
      </c>
      <c r="AU188" s="188" t="s">
        <v>83</v>
      </c>
      <c r="AV188" s="11" t="s">
        <v>83</v>
      </c>
      <c r="AW188" s="11" t="s">
        <v>36</v>
      </c>
      <c r="AX188" s="11" t="s">
        <v>73</v>
      </c>
      <c r="AY188" s="188" t="s">
        <v>157</v>
      </c>
    </row>
    <row r="189" spans="2:51" s="11" customFormat="1" ht="13.5">
      <c r="B189" s="186"/>
      <c r="D189" s="187" t="s">
        <v>167</v>
      </c>
      <c r="E189" s="188" t="s">
        <v>5</v>
      </c>
      <c r="F189" s="189" t="s">
        <v>322</v>
      </c>
      <c r="H189" s="190">
        <v>1.8</v>
      </c>
      <c r="I189" s="191"/>
      <c r="L189" s="186"/>
      <c r="M189" s="192"/>
      <c r="N189" s="193"/>
      <c r="O189" s="193"/>
      <c r="P189" s="193"/>
      <c r="Q189" s="193"/>
      <c r="R189" s="193"/>
      <c r="S189" s="193"/>
      <c r="T189" s="194"/>
      <c r="AT189" s="188" t="s">
        <v>167</v>
      </c>
      <c r="AU189" s="188" t="s">
        <v>83</v>
      </c>
      <c r="AV189" s="11" t="s">
        <v>83</v>
      </c>
      <c r="AW189" s="11" t="s">
        <v>36</v>
      </c>
      <c r="AX189" s="11" t="s">
        <v>73</v>
      </c>
      <c r="AY189" s="188" t="s">
        <v>157</v>
      </c>
    </row>
    <row r="190" spans="2:51" s="11" customFormat="1" ht="13.5">
      <c r="B190" s="186"/>
      <c r="D190" s="187" t="s">
        <v>167</v>
      </c>
      <c r="E190" s="188" t="s">
        <v>5</v>
      </c>
      <c r="F190" s="189" t="s">
        <v>323</v>
      </c>
      <c r="H190" s="190">
        <v>21.28</v>
      </c>
      <c r="I190" s="191"/>
      <c r="L190" s="186"/>
      <c r="M190" s="192"/>
      <c r="N190" s="193"/>
      <c r="O190" s="193"/>
      <c r="P190" s="193"/>
      <c r="Q190" s="193"/>
      <c r="R190" s="193"/>
      <c r="S190" s="193"/>
      <c r="T190" s="194"/>
      <c r="AT190" s="188" t="s">
        <v>167</v>
      </c>
      <c r="AU190" s="188" t="s">
        <v>83</v>
      </c>
      <c r="AV190" s="11" t="s">
        <v>83</v>
      </c>
      <c r="AW190" s="11" t="s">
        <v>36</v>
      </c>
      <c r="AX190" s="11" t="s">
        <v>73</v>
      </c>
      <c r="AY190" s="188" t="s">
        <v>157</v>
      </c>
    </row>
    <row r="191" spans="2:51" s="11" customFormat="1" ht="13.5">
      <c r="B191" s="186"/>
      <c r="D191" s="187" t="s">
        <v>167</v>
      </c>
      <c r="E191" s="188" t="s">
        <v>5</v>
      </c>
      <c r="F191" s="189" t="s">
        <v>323</v>
      </c>
      <c r="H191" s="190">
        <v>21.28</v>
      </c>
      <c r="I191" s="191"/>
      <c r="L191" s="186"/>
      <c r="M191" s="192"/>
      <c r="N191" s="193"/>
      <c r="O191" s="193"/>
      <c r="P191" s="193"/>
      <c r="Q191" s="193"/>
      <c r="R191" s="193"/>
      <c r="S191" s="193"/>
      <c r="T191" s="194"/>
      <c r="AT191" s="188" t="s">
        <v>167</v>
      </c>
      <c r="AU191" s="188" t="s">
        <v>83</v>
      </c>
      <c r="AV191" s="11" t="s">
        <v>83</v>
      </c>
      <c r="AW191" s="11" t="s">
        <v>36</v>
      </c>
      <c r="AX191" s="11" t="s">
        <v>73</v>
      </c>
      <c r="AY191" s="188" t="s">
        <v>157</v>
      </c>
    </row>
    <row r="192" spans="2:51" s="11" customFormat="1" ht="13.5">
      <c r="B192" s="186"/>
      <c r="D192" s="187" t="s">
        <v>167</v>
      </c>
      <c r="E192" s="188" t="s">
        <v>5</v>
      </c>
      <c r="F192" s="189" t="s">
        <v>324</v>
      </c>
      <c r="H192" s="190">
        <v>3</v>
      </c>
      <c r="I192" s="191"/>
      <c r="L192" s="186"/>
      <c r="M192" s="192"/>
      <c r="N192" s="193"/>
      <c r="O192" s="193"/>
      <c r="P192" s="193"/>
      <c r="Q192" s="193"/>
      <c r="R192" s="193"/>
      <c r="S192" s="193"/>
      <c r="T192" s="194"/>
      <c r="AT192" s="188" t="s">
        <v>167</v>
      </c>
      <c r="AU192" s="188" t="s">
        <v>83</v>
      </c>
      <c r="AV192" s="11" t="s">
        <v>83</v>
      </c>
      <c r="AW192" s="11" t="s">
        <v>36</v>
      </c>
      <c r="AX192" s="11" t="s">
        <v>73</v>
      </c>
      <c r="AY192" s="188" t="s">
        <v>157</v>
      </c>
    </row>
    <row r="193" spans="2:51" s="11" customFormat="1" ht="13.5">
      <c r="B193" s="186"/>
      <c r="D193" s="187" t="s">
        <v>167</v>
      </c>
      <c r="E193" s="188" t="s">
        <v>5</v>
      </c>
      <c r="F193" s="189" t="s">
        <v>325</v>
      </c>
      <c r="H193" s="190">
        <v>23.784</v>
      </c>
      <c r="I193" s="191"/>
      <c r="L193" s="186"/>
      <c r="M193" s="192"/>
      <c r="N193" s="193"/>
      <c r="O193" s="193"/>
      <c r="P193" s="193"/>
      <c r="Q193" s="193"/>
      <c r="R193" s="193"/>
      <c r="S193" s="193"/>
      <c r="T193" s="194"/>
      <c r="AT193" s="188" t="s">
        <v>167</v>
      </c>
      <c r="AU193" s="188" t="s">
        <v>83</v>
      </c>
      <c r="AV193" s="11" t="s">
        <v>83</v>
      </c>
      <c r="AW193" s="11" t="s">
        <v>36</v>
      </c>
      <c r="AX193" s="11" t="s">
        <v>73</v>
      </c>
      <c r="AY193" s="188" t="s">
        <v>157</v>
      </c>
    </row>
    <row r="194" spans="2:51" s="11" customFormat="1" ht="13.5">
      <c r="B194" s="186"/>
      <c r="D194" s="187" t="s">
        <v>167</v>
      </c>
      <c r="E194" s="188" t="s">
        <v>5</v>
      </c>
      <c r="F194" s="189" t="s">
        <v>326</v>
      </c>
      <c r="H194" s="190">
        <v>15.808</v>
      </c>
      <c r="I194" s="191"/>
      <c r="L194" s="186"/>
      <c r="M194" s="192"/>
      <c r="N194" s="193"/>
      <c r="O194" s="193"/>
      <c r="P194" s="193"/>
      <c r="Q194" s="193"/>
      <c r="R194" s="193"/>
      <c r="S194" s="193"/>
      <c r="T194" s="194"/>
      <c r="AT194" s="188" t="s">
        <v>167</v>
      </c>
      <c r="AU194" s="188" t="s">
        <v>83</v>
      </c>
      <c r="AV194" s="11" t="s">
        <v>83</v>
      </c>
      <c r="AW194" s="11" t="s">
        <v>36</v>
      </c>
      <c r="AX194" s="11" t="s">
        <v>73</v>
      </c>
      <c r="AY194" s="188" t="s">
        <v>157</v>
      </c>
    </row>
    <row r="195" spans="2:51" s="11" customFormat="1" ht="13.5">
      <c r="B195" s="186"/>
      <c r="D195" s="187" t="s">
        <v>167</v>
      </c>
      <c r="E195" s="188" t="s">
        <v>5</v>
      </c>
      <c r="F195" s="189" t="s">
        <v>327</v>
      </c>
      <c r="H195" s="190">
        <v>11.688</v>
      </c>
      <c r="I195" s="191"/>
      <c r="L195" s="186"/>
      <c r="M195" s="192"/>
      <c r="N195" s="193"/>
      <c r="O195" s="193"/>
      <c r="P195" s="193"/>
      <c r="Q195" s="193"/>
      <c r="R195" s="193"/>
      <c r="S195" s="193"/>
      <c r="T195" s="194"/>
      <c r="AT195" s="188" t="s">
        <v>167</v>
      </c>
      <c r="AU195" s="188" t="s">
        <v>83</v>
      </c>
      <c r="AV195" s="11" t="s">
        <v>83</v>
      </c>
      <c r="AW195" s="11" t="s">
        <v>36</v>
      </c>
      <c r="AX195" s="11" t="s">
        <v>73</v>
      </c>
      <c r="AY195" s="188" t="s">
        <v>157</v>
      </c>
    </row>
    <row r="196" spans="2:51" s="11" customFormat="1" ht="13.5">
      <c r="B196" s="186"/>
      <c r="D196" s="187" t="s">
        <v>167</v>
      </c>
      <c r="E196" s="188" t="s">
        <v>5</v>
      </c>
      <c r="F196" s="189" t="s">
        <v>328</v>
      </c>
      <c r="H196" s="190">
        <v>26.14</v>
      </c>
      <c r="I196" s="191"/>
      <c r="L196" s="186"/>
      <c r="M196" s="192"/>
      <c r="N196" s="193"/>
      <c r="O196" s="193"/>
      <c r="P196" s="193"/>
      <c r="Q196" s="193"/>
      <c r="R196" s="193"/>
      <c r="S196" s="193"/>
      <c r="T196" s="194"/>
      <c r="AT196" s="188" t="s">
        <v>167</v>
      </c>
      <c r="AU196" s="188" t="s">
        <v>83</v>
      </c>
      <c r="AV196" s="11" t="s">
        <v>83</v>
      </c>
      <c r="AW196" s="11" t="s">
        <v>36</v>
      </c>
      <c r="AX196" s="11" t="s">
        <v>73</v>
      </c>
      <c r="AY196" s="188" t="s">
        <v>157</v>
      </c>
    </row>
    <row r="197" spans="2:51" s="11" customFormat="1" ht="13.5">
      <c r="B197" s="186"/>
      <c r="D197" s="187" t="s">
        <v>167</v>
      </c>
      <c r="E197" s="188" t="s">
        <v>5</v>
      </c>
      <c r="F197" s="189" t="s">
        <v>329</v>
      </c>
      <c r="H197" s="190">
        <v>12.46</v>
      </c>
      <c r="I197" s="191"/>
      <c r="L197" s="186"/>
      <c r="M197" s="192"/>
      <c r="N197" s="193"/>
      <c r="O197" s="193"/>
      <c r="P197" s="193"/>
      <c r="Q197" s="193"/>
      <c r="R197" s="193"/>
      <c r="S197" s="193"/>
      <c r="T197" s="194"/>
      <c r="AT197" s="188" t="s">
        <v>167</v>
      </c>
      <c r="AU197" s="188" t="s">
        <v>83</v>
      </c>
      <c r="AV197" s="11" t="s">
        <v>83</v>
      </c>
      <c r="AW197" s="11" t="s">
        <v>36</v>
      </c>
      <c r="AX197" s="11" t="s">
        <v>73</v>
      </c>
      <c r="AY197" s="188" t="s">
        <v>157</v>
      </c>
    </row>
    <row r="198" spans="2:51" s="11" customFormat="1" ht="13.5">
      <c r="B198" s="186"/>
      <c r="D198" s="187" t="s">
        <v>167</v>
      </c>
      <c r="E198" s="188" t="s">
        <v>5</v>
      </c>
      <c r="F198" s="189" t="s">
        <v>330</v>
      </c>
      <c r="H198" s="190">
        <v>27.768</v>
      </c>
      <c r="I198" s="191"/>
      <c r="L198" s="186"/>
      <c r="M198" s="192"/>
      <c r="N198" s="193"/>
      <c r="O198" s="193"/>
      <c r="P198" s="193"/>
      <c r="Q198" s="193"/>
      <c r="R198" s="193"/>
      <c r="S198" s="193"/>
      <c r="T198" s="194"/>
      <c r="AT198" s="188" t="s">
        <v>167</v>
      </c>
      <c r="AU198" s="188" t="s">
        <v>83</v>
      </c>
      <c r="AV198" s="11" t="s">
        <v>83</v>
      </c>
      <c r="AW198" s="11" t="s">
        <v>36</v>
      </c>
      <c r="AX198" s="11" t="s">
        <v>73</v>
      </c>
      <c r="AY198" s="188" t="s">
        <v>157</v>
      </c>
    </row>
    <row r="199" spans="2:51" s="11" customFormat="1" ht="13.5">
      <c r="B199" s="186"/>
      <c r="D199" s="187" t="s">
        <v>167</v>
      </c>
      <c r="E199" s="188" t="s">
        <v>5</v>
      </c>
      <c r="F199" s="189" t="s">
        <v>331</v>
      </c>
      <c r="H199" s="190">
        <v>34.92</v>
      </c>
      <c r="I199" s="191"/>
      <c r="L199" s="186"/>
      <c r="M199" s="192"/>
      <c r="N199" s="193"/>
      <c r="O199" s="193"/>
      <c r="P199" s="193"/>
      <c r="Q199" s="193"/>
      <c r="R199" s="193"/>
      <c r="S199" s="193"/>
      <c r="T199" s="194"/>
      <c r="AT199" s="188" t="s">
        <v>167</v>
      </c>
      <c r="AU199" s="188" t="s">
        <v>83</v>
      </c>
      <c r="AV199" s="11" t="s">
        <v>83</v>
      </c>
      <c r="AW199" s="11" t="s">
        <v>36</v>
      </c>
      <c r="AX199" s="11" t="s">
        <v>73</v>
      </c>
      <c r="AY199" s="188" t="s">
        <v>157</v>
      </c>
    </row>
    <row r="200" spans="2:51" s="11" customFormat="1" ht="13.5">
      <c r="B200" s="186"/>
      <c r="D200" s="187" t="s">
        <v>167</v>
      </c>
      <c r="E200" s="188" t="s">
        <v>5</v>
      </c>
      <c r="F200" s="189" t="s">
        <v>332</v>
      </c>
      <c r="H200" s="190">
        <v>54.974</v>
      </c>
      <c r="I200" s="191"/>
      <c r="L200" s="186"/>
      <c r="M200" s="192"/>
      <c r="N200" s="193"/>
      <c r="O200" s="193"/>
      <c r="P200" s="193"/>
      <c r="Q200" s="193"/>
      <c r="R200" s="193"/>
      <c r="S200" s="193"/>
      <c r="T200" s="194"/>
      <c r="AT200" s="188" t="s">
        <v>167</v>
      </c>
      <c r="AU200" s="188" t="s">
        <v>83</v>
      </c>
      <c r="AV200" s="11" t="s">
        <v>83</v>
      </c>
      <c r="AW200" s="11" t="s">
        <v>36</v>
      </c>
      <c r="AX200" s="11" t="s">
        <v>73</v>
      </c>
      <c r="AY200" s="188" t="s">
        <v>157</v>
      </c>
    </row>
    <row r="201" spans="2:51" s="11" customFormat="1" ht="13.5">
      <c r="B201" s="186"/>
      <c r="D201" s="187" t="s">
        <v>167</v>
      </c>
      <c r="E201" s="188" t="s">
        <v>5</v>
      </c>
      <c r="F201" s="189" t="s">
        <v>333</v>
      </c>
      <c r="H201" s="190">
        <v>3.165</v>
      </c>
      <c r="I201" s="191"/>
      <c r="L201" s="186"/>
      <c r="M201" s="192"/>
      <c r="N201" s="193"/>
      <c r="O201" s="193"/>
      <c r="P201" s="193"/>
      <c r="Q201" s="193"/>
      <c r="R201" s="193"/>
      <c r="S201" s="193"/>
      <c r="T201" s="194"/>
      <c r="AT201" s="188" t="s">
        <v>167</v>
      </c>
      <c r="AU201" s="188" t="s">
        <v>83</v>
      </c>
      <c r="AV201" s="11" t="s">
        <v>83</v>
      </c>
      <c r="AW201" s="11" t="s">
        <v>36</v>
      </c>
      <c r="AX201" s="11" t="s">
        <v>73</v>
      </c>
      <c r="AY201" s="188" t="s">
        <v>157</v>
      </c>
    </row>
    <row r="202" spans="2:51" s="11" customFormat="1" ht="13.5">
      <c r="B202" s="186"/>
      <c r="D202" s="187" t="s">
        <v>167</v>
      </c>
      <c r="E202" s="188" t="s">
        <v>5</v>
      </c>
      <c r="F202" s="189" t="s">
        <v>333</v>
      </c>
      <c r="H202" s="190">
        <v>3.165</v>
      </c>
      <c r="I202" s="191"/>
      <c r="L202" s="186"/>
      <c r="M202" s="192"/>
      <c r="N202" s="193"/>
      <c r="O202" s="193"/>
      <c r="P202" s="193"/>
      <c r="Q202" s="193"/>
      <c r="R202" s="193"/>
      <c r="S202" s="193"/>
      <c r="T202" s="194"/>
      <c r="AT202" s="188" t="s">
        <v>167</v>
      </c>
      <c r="AU202" s="188" t="s">
        <v>83</v>
      </c>
      <c r="AV202" s="11" t="s">
        <v>83</v>
      </c>
      <c r="AW202" s="11" t="s">
        <v>36</v>
      </c>
      <c r="AX202" s="11" t="s">
        <v>73</v>
      </c>
      <c r="AY202" s="188" t="s">
        <v>157</v>
      </c>
    </row>
    <row r="203" spans="2:51" s="11" customFormat="1" ht="13.5">
      <c r="B203" s="186"/>
      <c r="D203" s="187" t="s">
        <v>167</v>
      </c>
      <c r="E203" s="188" t="s">
        <v>5</v>
      </c>
      <c r="F203" s="189" t="s">
        <v>334</v>
      </c>
      <c r="H203" s="190">
        <v>20.732</v>
      </c>
      <c r="I203" s="191"/>
      <c r="L203" s="186"/>
      <c r="M203" s="192"/>
      <c r="N203" s="193"/>
      <c r="O203" s="193"/>
      <c r="P203" s="193"/>
      <c r="Q203" s="193"/>
      <c r="R203" s="193"/>
      <c r="S203" s="193"/>
      <c r="T203" s="194"/>
      <c r="AT203" s="188" t="s">
        <v>167</v>
      </c>
      <c r="AU203" s="188" t="s">
        <v>83</v>
      </c>
      <c r="AV203" s="11" t="s">
        <v>83</v>
      </c>
      <c r="AW203" s="11" t="s">
        <v>36</v>
      </c>
      <c r="AX203" s="11" t="s">
        <v>73</v>
      </c>
      <c r="AY203" s="188" t="s">
        <v>157</v>
      </c>
    </row>
    <row r="204" spans="2:51" s="11" customFormat="1" ht="13.5">
      <c r="B204" s="186"/>
      <c r="D204" s="187" t="s">
        <v>167</v>
      </c>
      <c r="E204" s="188" t="s">
        <v>5</v>
      </c>
      <c r="F204" s="189" t="s">
        <v>335</v>
      </c>
      <c r="H204" s="190">
        <v>3.225</v>
      </c>
      <c r="I204" s="191"/>
      <c r="L204" s="186"/>
      <c r="M204" s="192"/>
      <c r="N204" s="193"/>
      <c r="O204" s="193"/>
      <c r="P204" s="193"/>
      <c r="Q204" s="193"/>
      <c r="R204" s="193"/>
      <c r="S204" s="193"/>
      <c r="T204" s="194"/>
      <c r="AT204" s="188" t="s">
        <v>167</v>
      </c>
      <c r="AU204" s="188" t="s">
        <v>83</v>
      </c>
      <c r="AV204" s="11" t="s">
        <v>83</v>
      </c>
      <c r="AW204" s="11" t="s">
        <v>36</v>
      </c>
      <c r="AX204" s="11" t="s">
        <v>73</v>
      </c>
      <c r="AY204" s="188" t="s">
        <v>157</v>
      </c>
    </row>
    <row r="205" spans="2:51" s="11" customFormat="1" ht="13.5">
      <c r="B205" s="186"/>
      <c r="D205" s="187" t="s">
        <v>167</v>
      </c>
      <c r="E205" s="188" t="s">
        <v>5</v>
      </c>
      <c r="F205" s="189" t="s">
        <v>336</v>
      </c>
      <c r="H205" s="190">
        <v>8.64</v>
      </c>
      <c r="I205" s="191"/>
      <c r="L205" s="186"/>
      <c r="M205" s="192"/>
      <c r="N205" s="193"/>
      <c r="O205" s="193"/>
      <c r="P205" s="193"/>
      <c r="Q205" s="193"/>
      <c r="R205" s="193"/>
      <c r="S205" s="193"/>
      <c r="T205" s="194"/>
      <c r="AT205" s="188" t="s">
        <v>167</v>
      </c>
      <c r="AU205" s="188" t="s">
        <v>83</v>
      </c>
      <c r="AV205" s="11" t="s">
        <v>83</v>
      </c>
      <c r="AW205" s="11" t="s">
        <v>36</v>
      </c>
      <c r="AX205" s="11" t="s">
        <v>73</v>
      </c>
      <c r="AY205" s="188" t="s">
        <v>157</v>
      </c>
    </row>
    <row r="206" spans="2:51" s="11" customFormat="1" ht="13.5">
      <c r="B206" s="186"/>
      <c r="D206" s="187" t="s">
        <v>167</v>
      </c>
      <c r="E206" s="188" t="s">
        <v>5</v>
      </c>
      <c r="F206" s="189" t="s">
        <v>337</v>
      </c>
      <c r="H206" s="190">
        <v>9.74</v>
      </c>
      <c r="I206" s="191"/>
      <c r="L206" s="186"/>
      <c r="M206" s="192"/>
      <c r="N206" s="193"/>
      <c r="O206" s="193"/>
      <c r="P206" s="193"/>
      <c r="Q206" s="193"/>
      <c r="R206" s="193"/>
      <c r="S206" s="193"/>
      <c r="T206" s="194"/>
      <c r="AT206" s="188" t="s">
        <v>167</v>
      </c>
      <c r="AU206" s="188" t="s">
        <v>83</v>
      </c>
      <c r="AV206" s="11" t="s">
        <v>83</v>
      </c>
      <c r="AW206" s="11" t="s">
        <v>36</v>
      </c>
      <c r="AX206" s="11" t="s">
        <v>73</v>
      </c>
      <c r="AY206" s="188" t="s">
        <v>157</v>
      </c>
    </row>
    <row r="207" spans="2:51" s="11" customFormat="1" ht="13.5">
      <c r="B207" s="186"/>
      <c r="D207" s="187" t="s">
        <v>167</v>
      </c>
      <c r="E207" s="188" t="s">
        <v>5</v>
      </c>
      <c r="F207" s="189" t="s">
        <v>338</v>
      </c>
      <c r="H207" s="190">
        <v>10.04</v>
      </c>
      <c r="I207" s="191"/>
      <c r="L207" s="186"/>
      <c r="M207" s="192"/>
      <c r="N207" s="193"/>
      <c r="O207" s="193"/>
      <c r="P207" s="193"/>
      <c r="Q207" s="193"/>
      <c r="R207" s="193"/>
      <c r="S207" s="193"/>
      <c r="T207" s="194"/>
      <c r="AT207" s="188" t="s">
        <v>167</v>
      </c>
      <c r="AU207" s="188" t="s">
        <v>83</v>
      </c>
      <c r="AV207" s="11" t="s">
        <v>83</v>
      </c>
      <c r="AW207" s="11" t="s">
        <v>36</v>
      </c>
      <c r="AX207" s="11" t="s">
        <v>73</v>
      </c>
      <c r="AY207" s="188" t="s">
        <v>157</v>
      </c>
    </row>
    <row r="208" spans="2:51" s="11" customFormat="1" ht="13.5">
      <c r="B208" s="186"/>
      <c r="D208" s="187" t="s">
        <v>167</v>
      </c>
      <c r="E208" s="188" t="s">
        <v>5</v>
      </c>
      <c r="F208" s="189" t="s">
        <v>339</v>
      </c>
      <c r="H208" s="190">
        <v>11.14</v>
      </c>
      <c r="I208" s="191"/>
      <c r="L208" s="186"/>
      <c r="M208" s="192"/>
      <c r="N208" s="193"/>
      <c r="O208" s="193"/>
      <c r="P208" s="193"/>
      <c r="Q208" s="193"/>
      <c r="R208" s="193"/>
      <c r="S208" s="193"/>
      <c r="T208" s="194"/>
      <c r="AT208" s="188" t="s">
        <v>167</v>
      </c>
      <c r="AU208" s="188" t="s">
        <v>83</v>
      </c>
      <c r="AV208" s="11" t="s">
        <v>83</v>
      </c>
      <c r="AW208" s="11" t="s">
        <v>36</v>
      </c>
      <c r="AX208" s="11" t="s">
        <v>73</v>
      </c>
      <c r="AY208" s="188" t="s">
        <v>157</v>
      </c>
    </row>
    <row r="209" spans="2:51" s="11" customFormat="1" ht="13.5">
      <c r="B209" s="186"/>
      <c r="D209" s="187" t="s">
        <v>167</v>
      </c>
      <c r="E209" s="188" t="s">
        <v>5</v>
      </c>
      <c r="F209" s="189" t="s">
        <v>340</v>
      </c>
      <c r="H209" s="190">
        <v>2.7</v>
      </c>
      <c r="I209" s="191"/>
      <c r="L209" s="186"/>
      <c r="M209" s="192"/>
      <c r="N209" s="193"/>
      <c r="O209" s="193"/>
      <c r="P209" s="193"/>
      <c r="Q209" s="193"/>
      <c r="R209" s="193"/>
      <c r="S209" s="193"/>
      <c r="T209" s="194"/>
      <c r="AT209" s="188" t="s">
        <v>167</v>
      </c>
      <c r="AU209" s="188" t="s">
        <v>83</v>
      </c>
      <c r="AV209" s="11" t="s">
        <v>83</v>
      </c>
      <c r="AW209" s="11" t="s">
        <v>36</v>
      </c>
      <c r="AX209" s="11" t="s">
        <v>73</v>
      </c>
      <c r="AY209" s="188" t="s">
        <v>157</v>
      </c>
    </row>
    <row r="210" spans="2:51" s="12" customFormat="1" ht="13.5">
      <c r="B210" s="198"/>
      <c r="D210" s="187" t="s">
        <v>167</v>
      </c>
      <c r="E210" s="199" t="s">
        <v>5</v>
      </c>
      <c r="F210" s="200" t="s">
        <v>227</v>
      </c>
      <c r="H210" s="201">
        <v>349.349</v>
      </c>
      <c r="I210" s="202"/>
      <c r="L210" s="198"/>
      <c r="M210" s="203"/>
      <c r="N210" s="204"/>
      <c r="O210" s="204"/>
      <c r="P210" s="204"/>
      <c r="Q210" s="204"/>
      <c r="R210" s="204"/>
      <c r="S210" s="204"/>
      <c r="T210" s="205"/>
      <c r="AT210" s="199" t="s">
        <v>167</v>
      </c>
      <c r="AU210" s="199" t="s">
        <v>83</v>
      </c>
      <c r="AV210" s="12" t="s">
        <v>165</v>
      </c>
      <c r="AW210" s="12" t="s">
        <v>36</v>
      </c>
      <c r="AX210" s="12" t="s">
        <v>81</v>
      </c>
      <c r="AY210" s="199" t="s">
        <v>157</v>
      </c>
    </row>
    <row r="211" spans="2:65" s="1" customFormat="1" ht="38.25" customHeight="1">
      <c r="B211" s="173"/>
      <c r="C211" s="174" t="s">
        <v>341</v>
      </c>
      <c r="D211" s="174" t="s">
        <v>160</v>
      </c>
      <c r="E211" s="175" t="s">
        <v>342</v>
      </c>
      <c r="F211" s="176" t="s">
        <v>343</v>
      </c>
      <c r="G211" s="177" t="s">
        <v>207</v>
      </c>
      <c r="H211" s="178">
        <v>1336.511</v>
      </c>
      <c r="I211" s="179"/>
      <c r="J211" s="180">
        <f>ROUND(I211*H211,2)</f>
        <v>0</v>
      </c>
      <c r="K211" s="176" t="s">
        <v>164</v>
      </c>
      <c r="L211" s="40"/>
      <c r="M211" s="181" t="s">
        <v>5</v>
      </c>
      <c r="N211" s="182" t="s">
        <v>44</v>
      </c>
      <c r="O211" s="41"/>
      <c r="P211" s="183">
        <f>O211*H211</f>
        <v>0</v>
      </c>
      <c r="Q211" s="183">
        <v>0.01838</v>
      </c>
      <c r="R211" s="183">
        <f>Q211*H211</f>
        <v>24.56507218</v>
      </c>
      <c r="S211" s="183">
        <v>0</v>
      </c>
      <c r="T211" s="184">
        <f>S211*H211</f>
        <v>0</v>
      </c>
      <c r="AR211" s="23" t="s">
        <v>165</v>
      </c>
      <c r="AT211" s="23" t="s">
        <v>160</v>
      </c>
      <c r="AU211" s="23" t="s">
        <v>83</v>
      </c>
      <c r="AY211" s="23" t="s">
        <v>157</v>
      </c>
      <c r="BE211" s="185">
        <f>IF(N211="základní",J211,0)</f>
        <v>0</v>
      </c>
      <c r="BF211" s="185">
        <f>IF(N211="snížená",J211,0)</f>
        <v>0</v>
      </c>
      <c r="BG211" s="185">
        <f>IF(N211="zákl. přenesená",J211,0)</f>
        <v>0</v>
      </c>
      <c r="BH211" s="185">
        <f>IF(N211="sníž. přenesená",J211,0)</f>
        <v>0</v>
      </c>
      <c r="BI211" s="185">
        <f>IF(N211="nulová",J211,0)</f>
        <v>0</v>
      </c>
      <c r="BJ211" s="23" t="s">
        <v>81</v>
      </c>
      <c r="BK211" s="185">
        <f>ROUND(I211*H211,2)</f>
        <v>0</v>
      </c>
      <c r="BL211" s="23" t="s">
        <v>165</v>
      </c>
      <c r="BM211" s="23" t="s">
        <v>344</v>
      </c>
    </row>
    <row r="212" spans="2:47" s="1" customFormat="1" ht="94.5">
      <c r="B212" s="40"/>
      <c r="D212" s="187" t="s">
        <v>177</v>
      </c>
      <c r="F212" s="197" t="s">
        <v>319</v>
      </c>
      <c r="I212" s="148"/>
      <c r="L212" s="40"/>
      <c r="M212" s="196"/>
      <c r="N212" s="41"/>
      <c r="O212" s="41"/>
      <c r="P212" s="41"/>
      <c r="Q212" s="41"/>
      <c r="R212" s="41"/>
      <c r="S212" s="41"/>
      <c r="T212" s="69"/>
      <c r="AT212" s="23" t="s">
        <v>177</v>
      </c>
      <c r="AU212" s="23" t="s">
        <v>83</v>
      </c>
    </row>
    <row r="213" spans="2:51" s="11" customFormat="1" ht="13.5">
      <c r="B213" s="186"/>
      <c r="D213" s="187" t="s">
        <v>167</v>
      </c>
      <c r="E213" s="188" t="s">
        <v>5</v>
      </c>
      <c r="F213" s="189" t="s">
        <v>345</v>
      </c>
      <c r="H213" s="190">
        <v>58.838</v>
      </c>
      <c r="I213" s="191"/>
      <c r="L213" s="186"/>
      <c r="M213" s="192"/>
      <c r="N213" s="193"/>
      <c r="O213" s="193"/>
      <c r="P213" s="193"/>
      <c r="Q213" s="193"/>
      <c r="R213" s="193"/>
      <c r="S213" s="193"/>
      <c r="T213" s="194"/>
      <c r="AT213" s="188" t="s">
        <v>167</v>
      </c>
      <c r="AU213" s="188" t="s">
        <v>83</v>
      </c>
      <c r="AV213" s="11" t="s">
        <v>83</v>
      </c>
      <c r="AW213" s="11" t="s">
        <v>36</v>
      </c>
      <c r="AX213" s="11" t="s">
        <v>73</v>
      </c>
      <c r="AY213" s="188" t="s">
        <v>157</v>
      </c>
    </row>
    <row r="214" spans="2:51" s="11" customFormat="1" ht="13.5">
      <c r="B214" s="186"/>
      <c r="D214" s="187" t="s">
        <v>167</v>
      </c>
      <c r="E214" s="188" t="s">
        <v>5</v>
      </c>
      <c r="F214" s="189" t="s">
        <v>346</v>
      </c>
      <c r="H214" s="190">
        <v>-2.424</v>
      </c>
      <c r="I214" s="191"/>
      <c r="L214" s="186"/>
      <c r="M214" s="192"/>
      <c r="N214" s="193"/>
      <c r="O214" s="193"/>
      <c r="P214" s="193"/>
      <c r="Q214" s="193"/>
      <c r="R214" s="193"/>
      <c r="S214" s="193"/>
      <c r="T214" s="194"/>
      <c r="AT214" s="188" t="s">
        <v>167</v>
      </c>
      <c r="AU214" s="188" t="s">
        <v>83</v>
      </c>
      <c r="AV214" s="11" t="s">
        <v>83</v>
      </c>
      <c r="AW214" s="11" t="s">
        <v>36</v>
      </c>
      <c r="AX214" s="11" t="s">
        <v>73</v>
      </c>
      <c r="AY214" s="188" t="s">
        <v>157</v>
      </c>
    </row>
    <row r="215" spans="2:51" s="11" customFormat="1" ht="13.5">
      <c r="B215" s="186"/>
      <c r="D215" s="187" t="s">
        <v>167</v>
      </c>
      <c r="E215" s="188" t="s">
        <v>5</v>
      </c>
      <c r="F215" s="189" t="s">
        <v>347</v>
      </c>
      <c r="H215" s="190">
        <v>-19.8</v>
      </c>
      <c r="I215" s="191"/>
      <c r="L215" s="186"/>
      <c r="M215" s="192"/>
      <c r="N215" s="193"/>
      <c r="O215" s="193"/>
      <c r="P215" s="193"/>
      <c r="Q215" s="193"/>
      <c r="R215" s="193"/>
      <c r="S215" s="193"/>
      <c r="T215" s="194"/>
      <c r="AT215" s="188" t="s">
        <v>167</v>
      </c>
      <c r="AU215" s="188" t="s">
        <v>83</v>
      </c>
      <c r="AV215" s="11" t="s">
        <v>83</v>
      </c>
      <c r="AW215" s="11" t="s">
        <v>36</v>
      </c>
      <c r="AX215" s="11" t="s">
        <v>73</v>
      </c>
      <c r="AY215" s="188" t="s">
        <v>157</v>
      </c>
    </row>
    <row r="216" spans="2:51" s="11" customFormat="1" ht="13.5">
      <c r="B216" s="186"/>
      <c r="D216" s="187" t="s">
        <v>167</v>
      </c>
      <c r="E216" s="188" t="s">
        <v>5</v>
      </c>
      <c r="F216" s="189" t="s">
        <v>345</v>
      </c>
      <c r="H216" s="190">
        <v>58.838</v>
      </c>
      <c r="I216" s="191"/>
      <c r="L216" s="186"/>
      <c r="M216" s="192"/>
      <c r="N216" s="193"/>
      <c r="O216" s="193"/>
      <c r="P216" s="193"/>
      <c r="Q216" s="193"/>
      <c r="R216" s="193"/>
      <c r="S216" s="193"/>
      <c r="T216" s="194"/>
      <c r="AT216" s="188" t="s">
        <v>167</v>
      </c>
      <c r="AU216" s="188" t="s">
        <v>83</v>
      </c>
      <c r="AV216" s="11" t="s">
        <v>83</v>
      </c>
      <c r="AW216" s="11" t="s">
        <v>36</v>
      </c>
      <c r="AX216" s="11" t="s">
        <v>73</v>
      </c>
      <c r="AY216" s="188" t="s">
        <v>157</v>
      </c>
    </row>
    <row r="217" spans="2:51" s="11" customFormat="1" ht="13.5">
      <c r="B217" s="186"/>
      <c r="D217" s="187" t="s">
        <v>167</v>
      </c>
      <c r="E217" s="188" t="s">
        <v>5</v>
      </c>
      <c r="F217" s="189" t="s">
        <v>346</v>
      </c>
      <c r="H217" s="190">
        <v>-2.424</v>
      </c>
      <c r="I217" s="191"/>
      <c r="L217" s="186"/>
      <c r="M217" s="192"/>
      <c r="N217" s="193"/>
      <c r="O217" s="193"/>
      <c r="P217" s="193"/>
      <c r="Q217" s="193"/>
      <c r="R217" s="193"/>
      <c r="S217" s="193"/>
      <c r="T217" s="194"/>
      <c r="AT217" s="188" t="s">
        <v>167</v>
      </c>
      <c r="AU217" s="188" t="s">
        <v>83</v>
      </c>
      <c r="AV217" s="11" t="s">
        <v>83</v>
      </c>
      <c r="AW217" s="11" t="s">
        <v>36</v>
      </c>
      <c r="AX217" s="11" t="s">
        <v>73</v>
      </c>
      <c r="AY217" s="188" t="s">
        <v>157</v>
      </c>
    </row>
    <row r="218" spans="2:51" s="11" customFormat="1" ht="13.5">
      <c r="B218" s="186"/>
      <c r="D218" s="187" t="s">
        <v>167</v>
      </c>
      <c r="E218" s="188" t="s">
        <v>5</v>
      </c>
      <c r="F218" s="189" t="s">
        <v>348</v>
      </c>
      <c r="H218" s="190">
        <v>71.474</v>
      </c>
      <c r="I218" s="191"/>
      <c r="L218" s="186"/>
      <c r="M218" s="192"/>
      <c r="N218" s="193"/>
      <c r="O218" s="193"/>
      <c r="P218" s="193"/>
      <c r="Q218" s="193"/>
      <c r="R218" s="193"/>
      <c r="S218" s="193"/>
      <c r="T218" s="194"/>
      <c r="AT218" s="188" t="s">
        <v>167</v>
      </c>
      <c r="AU218" s="188" t="s">
        <v>83</v>
      </c>
      <c r="AV218" s="11" t="s">
        <v>83</v>
      </c>
      <c r="AW218" s="11" t="s">
        <v>36</v>
      </c>
      <c r="AX218" s="11" t="s">
        <v>73</v>
      </c>
      <c r="AY218" s="188" t="s">
        <v>157</v>
      </c>
    </row>
    <row r="219" spans="2:51" s="11" customFormat="1" ht="13.5">
      <c r="B219" s="186"/>
      <c r="D219" s="187" t="s">
        <v>167</v>
      </c>
      <c r="E219" s="188" t="s">
        <v>5</v>
      </c>
      <c r="F219" s="189" t="s">
        <v>346</v>
      </c>
      <c r="H219" s="190">
        <v>-2.424</v>
      </c>
      <c r="I219" s="191"/>
      <c r="L219" s="186"/>
      <c r="M219" s="192"/>
      <c r="N219" s="193"/>
      <c r="O219" s="193"/>
      <c r="P219" s="193"/>
      <c r="Q219" s="193"/>
      <c r="R219" s="193"/>
      <c r="S219" s="193"/>
      <c r="T219" s="194"/>
      <c r="AT219" s="188" t="s">
        <v>167</v>
      </c>
      <c r="AU219" s="188" t="s">
        <v>83</v>
      </c>
      <c r="AV219" s="11" t="s">
        <v>83</v>
      </c>
      <c r="AW219" s="11" t="s">
        <v>36</v>
      </c>
      <c r="AX219" s="11" t="s">
        <v>73</v>
      </c>
      <c r="AY219" s="188" t="s">
        <v>157</v>
      </c>
    </row>
    <row r="220" spans="2:51" s="11" customFormat="1" ht="13.5">
      <c r="B220" s="186"/>
      <c r="D220" s="187" t="s">
        <v>167</v>
      </c>
      <c r="E220" s="188" t="s">
        <v>5</v>
      </c>
      <c r="F220" s="189" t="s">
        <v>349</v>
      </c>
      <c r="H220" s="190">
        <v>66.874</v>
      </c>
      <c r="I220" s="191"/>
      <c r="L220" s="186"/>
      <c r="M220" s="192"/>
      <c r="N220" s="193"/>
      <c r="O220" s="193"/>
      <c r="P220" s="193"/>
      <c r="Q220" s="193"/>
      <c r="R220" s="193"/>
      <c r="S220" s="193"/>
      <c r="T220" s="194"/>
      <c r="AT220" s="188" t="s">
        <v>167</v>
      </c>
      <c r="AU220" s="188" t="s">
        <v>83</v>
      </c>
      <c r="AV220" s="11" t="s">
        <v>83</v>
      </c>
      <c r="AW220" s="11" t="s">
        <v>36</v>
      </c>
      <c r="AX220" s="11" t="s">
        <v>73</v>
      </c>
      <c r="AY220" s="188" t="s">
        <v>157</v>
      </c>
    </row>
    <row r="221" spans="2:51" s="11" customFormat="1" ht="13.5">
      <c r="B221" s="186"/>
      <c r="D221" s="187" t="s">
        <v>167</v>
      </c>
      <c r="E221" s="188" t="s">
        <v>5</v>
      </c>
      <c r="F221" s="189" t="s">
        <v>346</v>
      </c>
      <c r="H221" s="190">
        <v>-2.424</v>
      </c>
      <c r="I221" s="191"/>
      <c r="L221" s="186"/>
      <c r="M221" s="192"/>
      <c r="N221" s="193"/>
      <c r="O221" s="193"/>
      <c r="P221" s="193"/>
      <c r="Q221" s="193"/>
      <c r="R221" s="193"/>
      <c r="S221" s="193"/>
      <c r="T221" s="194"/>
      <c r="AT221" s="188" t="s">
        <v>167</v>
      </c>
      <c r="AU221" s="188" t="s">
        <v>83</v>
      </c>
      <c r="AV221" s="11" t="s">
        <v>83</v>
      </c>
      <c r="AW221" s="11" t="s">
        <v>36</v>
      </c>
      <c r="AX221" s="11" t="s">
        <v>73</v>
      </c>
      <c r="AY221" s="188" t="s">
        <v>157</v>
      </c>
    </row>
    <row r="222" spans="2:51" s="11" customFormat="1" ht="13.5">
      <c r="B222" s="186"/>
      <c r="D222" s="187" t="s">
        <v>167</v>
      </c>
      <c r="E222" s="188" t="s">
        <v>5</v>
      </c>
      <c r="F222" s="189" t="s">
        <v>350</v>
      </c>
      <c r="H222" s="190">
        <v>61.495</v>
      </c>
      <c r="I222" s="191"/>
      <c r="L222" s="186"/>
      <c r="M222" s="192"/>
      <c r="N222" s="193"/>
      <c r="O222" s="193"/>
      <c r="P222" s="193"/>
      <c r="Q222" s="193"/>
      <c r="R222" s="193"/>
      <c r="S222" s="193"/>
      <c r="T222" s="194"/>
      <c r="AT222" s="188" t="s">
        <v>167</v>
      </c>
      <c r="AU222" s="188" t="s">
        <v>83</v>
      </c>
      <c r="AV222" s="11" t="s">
        <v>83</v>
      </c>
      <c r="AW222" s="11" t="s">
        <v>36</v>
      </c>
      <c r="AX222" s="11" t="s">
        <v>73</v>
      </c>
      <c r="AY222" s="188" t="s">
        <v>157</v>
      </c>
    </row>
    <row r="223" spans="2:51" s="11" customFormat="1" ht="13.5">
      <c r="B223" s="186"/>
      <c r="D223" s="187" t="s">
        <v>167</v>
      </c>
      <c r="E223" s="188" t="s">
        <v>5</v>
      </c>
      <c r="F223" s="189" t="s">
        <v>346</v>
      </c>
      <c r="H223" s="190">
        <v>-2.424</v>
      </c>
      <c r="I223" s="191"/>
      <c r="L223" s="186"/>
      <c r="M223" s="192"/>
      <c r="N223" s="193"/>
      <c r="O223" s="193"/>
      <c r="P223" s="193"/>
      <c r="Q223" s="193"/>
      <c r="R223" s="193"/>
      <c r="S223" s="193"/>
      <c r="T223" s="194"/>
      <c r="AT223" s="188" t="s">
        <v>167</v>
      </c>
      <c r="AU223" s="188" t="s">
        <v>83</v>
      </c>
      <c r="AV223" s="11" t="s">
        <v>83</v>
      </c>
      <c r="AW223" s="11" t="s">
        <v>36</v>
      </c>
      <c r="AX223" s="11" t="s">
        <v>73</v>
      </c>
      <c r="AY223" s="188" t="s">
        <v>157</v>
      </c>
    </row>
    <row r="224" spans="2:51" s="11" customFormat="1" ht="13.5">
      <c r="B224" s="186"/>
      <c r="D224" s="187" t="s">
        <v>167</v>
      </c>
      <c r="E224" s="188" t="s">
        <v>5</v>
      </c>
      <c r="F224" s="189" t="s">
        <v>351</v>
      </c>
      <c r="H224" s="190">
        <v>59.681</v>
      </c>
      <c r="I224" s="191"/>
      <c r="L224" s="186"/>
      <c r="M224" s="192"/>
      <c r="N224" s="193"/>
      <c r="O224" s="193"/>
      <c r="P224" s="193"/>
      <c r="Q224" s="193"/>
      <c r="R224" s="193"/>
      <c r="S224" s="193"/>
      <c r="T224" s="194"/>
      <c r="AT224" s="188" t="s">
        <v>167</v>
      </c>
      <c r="AU224" s="188" t="s">
        <v>83</v>
      </c>
      <c r="AV224" s="11" t="s">
        <v>83</v>
      </c>
      <c r="AW224" s="11" t="s">
        <v>36</v>
      </c>
      <c r="AX224" s="11" t="s">
        <v>73</v>
      </c>
      <c r="AY224" s="188" t="s">
        <v>157</v>
      </c>
    </row>
    <row r="225" spans="2:51" s="11" customFormat="1" ht="13.5">
      <c r="B225" s="186"/>
      <c r="D225" s="187" t="s">
        <v>167</v>
      </c>
      <c r="E225" s="188" t="s">
        <v>5</v>
      </c>
      <c r="F225" s="189" t="s">
        <v>346</v>
      </c>
      <c r="H225" s="190">
        <v>-2.424</v>
      </c>
      <c r="I225" s="191"/>
      <c r="L225" s="186"/>
      <c r="M225" s="192"/>
      <c r="N225" s="193"/>
      <c r="O225" s="193"/>
      <c r="P225" s="193"/>
      <c r="Q225" s="193"/>
      <c r="R225" s="193"/>
      <c r="S225" s="193"/>
      <c r="T225" s="194"/>
      <c r="AT225" s="188" t="s">
        <v>167</v>
      </c>
      <c r="AU225" s="188" t="s">
        <v>83</v>
      </c>
      <c r="AV225" s="11" t="s">
        <v>83</v>
      </c>
      <c r="AW225" s="11" t="s">
        <v>36</v>
      </c>
      <c r="AX225" s="11" t="s">
        <v>73</v>
      </c>
      <c r="AY225" s="188" t="s">
        <v>157</v>
      </c>
    </row>
    <row r="226" spans="2:51" s="11" customFormat="1" ht="13.5">
      <c r="B226" s="186"/>
      <c r="D226" s="187" t="s">
        <v>167</v>
      </c>
      <c r="E226" s="188" t="s">
        <v>5</v>
      </c>
      <c r="F226" s="189" t="s">
        <v>352</v>
      </c>
      <c r="H226" s="190">
        <v>55.793</v>
      </c>
      <c r="I226" s="191"/>
      <c r="L226" s="186"/>
      <c r="M226" s="192"/>
      <c r="N226" s="193"/>
      <c r="O226" s="193"/>
      <c r="P226" s="193"/>
      <c r="Q226" s="193"/>
      <c r="R226" s="193"/>
      <c r="S226" s="193"/>
      <c r="T226" s="194"/>
      <c r="AT226" s="188" t="s">
        <v>167</v>
      </c>
      <c r="AU226" s="188" t="s">
        <v>83</v>
      </c>
      <c r="AV226" s="11" t="s">
        <v>83</v>
      </c>
      <c r="AW226" s="11" t="s">
        <v>36</v>
      </c>
      <c r="AX226" s="11" t="s">
        <v>73</v>
      </c>
      <c r="AY226" s="188" t="s">
        <v>157</v>
      </c>
    </row>
    <row r="227" spans="2:51" s="11" customFormat="1" ht="13.5">
      <c r="B227" s="186"/>
      <c r="D227" s="187" t="s">
        <v>167</v>
      </c>
      <c r="E227" s="188" t="s">
        <v>5</v>
      </c>
      <c r="F227" s="189" t="s">
        <v>353</v>
      </c>
      <c r="H227" s="190">
        <v>-2.02</v>
      </c>
      <c r="I227" s="191"/>
      <c r="L227" s="186"/>
      <c r="M227" s="192"/>
      <c r="N227" s="193"/>
      <c r="O227" s="193"/>
      <c r="P227" s="193"/>
      <c r="Q227" s="193"/>
      <c r="R227" s="193"/>
      <c r="S227" s="193"/>
      <c r="T227" s="194"/>
      <c r="AT227" s="188" t="s">
        <v>167</v>
      </c>
      <c r="AU227" s="188" t="s">
        <v>83</v>
      </c>
      <c r="AV227" s="11" t="s">
        <v>83</v>
      </c>
      <c r="AW227" s="11" t="s">
        <v>36</v>
      </c>
      <c r="AX227" s="11" t="s">
        <v>73</v>
      </c>
      <c r="AY227" s="188" t="s">
        <v>157</v>
      </c>
    </row>
    <row r="228" spans="2:51" s="11" customFormat="1" ht="13.5">
      <c r="B228" s="186"/>
      <c r="D228" s="187" t="s">
        <v>167</v>
      </c>
      <c r="E228" s="188" t="s">
        <v>5</v>
      </c>
      <c r="F228" s="189" t="s">
        <v>354</v>
      </c>
      <c r="H228" s="190">
        <v>37.26</v>
      </c>
      <c r="I228" s="191"/>
      <c r="L228" s="186"/>
      <c r="M228" s="192"/>
      <c r="N228" s="193"/>
      <c r="O228" s="193"/>
      <c r="P228" s="193"/>
      <c r="Q228" s="193"/>
      <c r="R228" s="193"/>
      <c r="S228" s="193"/>
      <c r="T228" s="194"/>
      <c r="AT228" s="188" t="s">
        <v>167</v>
      </c>
      <c r="AU228" s="188" t="s">
        <v>83</v>
      </c>
      <c r="AV228" s="11" t="s">
        <v>83</v>
      </c>
      <c r="AW228" s="11" t="s">
        <v>36</v>
      </c>
      <c r="AX228" s="11" t="s">
        <v>73</v>
      </c>
      <c r="AY228" s="188" t="s">
        <v>157</v>
      </c>
    </row>
    <row r="229" spans="2:51" s="11" customFormat="1" ht="13.5">
      <c r="B229" s="186"/>
      <c r="D229" s="187" t="s">
        <v>167</v>
      </c>
      <c r="E229" s="188" t="s">
        <v>5</v>
      </c>
      <c r="F229" s="189" t="s">
        <v>355</v>
      </c>
      <c r="H229" s="190">
        <v>-3.6</v>
      </c>
      <c r="I229" s="191"/>
      <c r="L229" s="186"/>
      <c r="M229" s="192"/>
      <c r="N229" s="193"/>
      <c r="O229" s="193"/>
      <c r="P229" s="193"/>
      <c r="Q229" s="193"/>
      <c r="R229" s="193"/>
      <c r="S229" s="193"/>
      <c r="T229" s="194"/>
      <c r="AT229" s="188" t="s">
        <v>167</v>
      </c>
      <c r="AU229" s="188" t="s">
        <v>83</v>
      </c>
      <c r="AV229" s="11" t="s">
        <v>83</v>
      </c>
      <c r="AW229" s="11" t="s">
        <v>36</v>
      </c>
      <c r="AX229" s="11" t="s">
        <v>73</v>
      </c>
      <c r="AY229" s="188" t="s">
        <v>157</v>
      </c>
    </row>
    <row r="230" spans="2:51" s="11" customFormat="1" ht="13.5">
      <c r="B230" s="186"/>
      <c r="D230" s="187" t="s">
        <v>167</v>
      </c>
      <c r="E230" s="188" t="s">
        <v>5</v>
      </c>
      <c r="F230" s="189" t="s">
        <v>356</v>
      </c>
      <c r="H230" s="190">
        <v>39.658</v>
      </c>
      <c r="I230" s="191"/>
      <c r="L230" s="186"/>
      <c r="M230" s="192"/>
      <c r="N230" s="193"/>
      <c r="O230" s="193"/>
      <c r="P230" s="193"/>
      <c r="Q230" s="193"/>
      <c r="R230" s="193"/>
      <c r="S230" s="193"/>
      <c r="T230" s="194"/>
      <c r="AT230" s="188" t="s">
        <v>167</v>
      </c>
      <c r="AU230" s="188" t="s">
        <v>83</v>
      </c>
      <c r="AV230" s="11" t="s">
        <v>83</v>
      </c>
      <c r="AW230" s="11" t="s">
        <v>36</v>
      </c>
      <c r="AX230" s="11" t="s">
        <v>73</v>
      </c>
      <c r="AY230" s="188" t="s">
        <v>157</v>
      </c>
    </row>
    <row r="231" spans="2:51" s="11" customFormat="1" ht="13.5">
      <c r="B231" s="186"/>
      <c r="D231" s="187" t="s">
        <v>167</v>
      </c>
      <c r="E231" s="188" t="s">
        <v>5</v>
      </c>
      <c r="F231" s="189" t="s">
        <v>357</v>
      </c>
      <c r="H231" s="190">
        <v>-3.641</v>
      </c>
      <c r="I231" s="191"/>
      <c r="L231" s="186"/>
      <c r="M231" s="192"/>
      <c r="N231" s="193"/>
      <c r="O231" s="193"/>
      <c r="P231" s="193"/>
      <c r="Q231" s="193"/>
      <c r="R231" s="193"/>
      <c r="S231" s="193"/>
      <c r="T231" s="194"/>
      <c r="AT231" s="188" t="s">
        <v>167</v>
      </c>
      <c r="AU231" s="188" t="s">
        <v>83</v>
      </c>
      <c r="AV231" s="11" t="s">
        <v>83</v>
      </c>
      <c r="AW231" s="11" t="s">
        <v>36</v>
      </c>
      <c r="AX231" s="11" t="s">
        <v>73</v>
      </c>
      <c r="AY231" s="188" t="s">
        <v>157</v>
      </c>
    </row>
    <row r="232" spans="2:51" s="11" customFormat="1" ht="13.5">
      <c r="B232" s="186"/>
      <c r="D232" s="187" t="s">
        <v>167</v>
      </c>
      <c r="E232" s="188" t="s">
        <v>5</v>
      </c>
      <c r="F232" s="189" t="s">
        <v>358</v>
      </c>
      <c r="H232" s="190">
        <v>-4.29</v>
      </c>
      <c r="I232" s="191"/>
      <c r="L232" s="186"/>
      <c r="M232" s="192"/>
      <c r="N232" s="193"/>
      <c r="O232" s="193"/>
      <c r="P232" s="193"/>
      <c r="Q232" s="193"/>
      <c r="R232" s="193"/>
      <c r="S232" s="193"/>
      <c r="T232" s="194"/>
      <c r="AT232" s="188" t="s">
        <v>167</v>
      </c>
      <c r="AU232" s="188" t="s">
        <v>83</v>
      </c>
      <c r="AV232" s="11" t="s">
        <v>83</v>
      </c>
      <c r="AW232" s="11" t="s">
        <v>36</v>
      </c>
      <c r="AX232" s="11" t="s">
        <v>73</v>
      </c>
      <c r="AY232" s="188" t="s">
        <v>157</v>
      </c>
    </row>
    <row r="233" spans="2:51" s="11" customFormat="1" ht="13.5">
      <c r="B233" s="186"/>
      <c r="D233" s="187" t="s">
        <v>167</v>
      </c>
      <c r="E233" s="188" t="s">
        <v>5</v>
      </c>
      <c r="F233" s="189" t="s">
        <v>359</v>
      </c>
      <c r="H233" s="190">
        <v>-3.24</v>
      </c>
      <c r="I233" s="191"/>
      <c r="L233" s="186"/>
      <c r="M233" s="192"/>
      <c r="N233" s="193"/>
      <c r="O233" s="193"/>
      <c r="P233" s="193"/>
      <c r="Q233" s="193"/>
      <c r="R233" s="193"/>
      <c r="S233" s="193"/>
      <c r="T233" s="194"/>
      <c r="AT233" s="188" t="s">
        <v>167</v>
      </c>
      <c r="AU233" s="188" t="s">
        <v>83</v>
      </c>
      <c r="AV233" s="11" t="s">
        <v>83</v>
      </c>
      <c r="AW233" s="11" t="s">
        <v>36</v>
      </c>
      <c r="AX233" s="11" t="s">
        <v>73</v>
      </c>
      <c r="AY233" s="188" t="s">
        <v>157</v>
      </c>
    </row>
    <row r="234" spans="2:51" s="11" customFormat="1" ht="13.5">
      <c r="B234" s="186"/>
      <c r="D234" s="187" t="s">
        <v>167</v>
      </c>
      <c r="E234" s="188" t="s">
        <v>5</v>
      </c>
      <c r="F234" s="189" t="s">
        <v>360</v>
      </c>
      <c r="H234" s="190">
        <v>193.169</v>
      </c>
      <c r="I234" s="191"/>
      <c r="L234" s="186"/>
      <c r="M234" s="192"/>
      <c r="N234" s="193"/>
      <c r="O234" s="193"/>
      <c r="P234" s="193"/>
      <c r="Q234" s="193"/>
      <c r="R234" s="193"/>
      <c r="S234" s="193"/>
      <c r="T234" s="194"/>
      <c r="AT234" s="188" t="s">
        <v>167</v>
      </c>
      <c r="AU234" s="188" t="s">
        <v>83</v>
      </c>
      <c r="AV234" s="11" t="s">
        <v>83</v>
      </c>
      <c r="AW234" s="11" t="s">
        <v>36</v>
      </c>
      <c r="AX234" s="11" t="s">
        <v>73</v>
      </c>
      <c r="AY234" s="188" t="s">
        <v>157</v>
      </c>
    </row>
    <row r="235" spans="2:51" s="11" customFormat="1" ht="13.5">
      <c r="B235" s="186"/>
      <c r="D235" s="187" t="s">
        <v>167</v>
      </c>
      <c r="E235" s="188" t="s">
        <v>5</v>
      </c>
      <c r="F235" s="189" t="s">
        <v>357</v>
      </c>
      <c r="H235" s="190">
        <v>-3.641</v>
      </c>
      <c r="I235" s="191"/>
      <c r="L235" s="186"/>
      <c r="M235" s="192"/>
      <c r="N235" s="193"/>
      <c r="O235" s="193"/>
      <c r="P235" s="193"/>
      <c r="Q235" s="193"/>
      <c r="R235" s="193"/>
      <c r="S235" s="193"/>
      <c r="T235" s="194"/>
      <c r="AT235" s="188" t="s">
        <v>167</v>
      </c>
      <c r="AU235" s="188" t="s">
        <v>83</v>
      </c>
      <c r="AV235" s="11" t="s">
        <v>83</v>
      </c>
      <c r="AW235" s="11" t="s">
        <v>36</v>
      </c>
      <c r="AX235" s="11" t="s">
        <v>73</v>
      </c>
      <c r="AY235" s="188" t="s">
        <v>157</v>
      </c>
    </row>
    <row r="236" spans="2:51" s="11" customFormat="1" ht="13.5">
      <c r="B236" s="186"/>
      <c r="D236" s="187" t="s">
        <v>167</v>
      </c>
      <c r="E236" s="188" t="s">
        <v>5</v>
      </c>
      <c r="F236" s="189" t="s">
        <v>361</v>
      </c>
      <c r="H236" s="190">
        <v>-3.96</v>
      </c>
      <c r="I236" s="191"/>
      <c r="L236" s="186"/>
      <c r="M236" s="192"/>
      <c r="N236" s="193"/>
      <c r="O236" s="193"/>
      <c r="P236" s="193"/>
      <c r="Q236" s="193"/>
      <c r="R236" s="193"/>
      <c r="S236" s="193"/>
      <c r="T236" s="194"/>
      <c r="AT236" s="188" t="s">
        <v>167</v>
      </c>
      <c r="AU236" s="188" t="s">
        <v>83</v>
      </c>
      <c r="AV236" s="11" t="s">
        <v>83</v>
      </c>
      <c r="AW236" s="11" t="s">
        <v>36</v>
      </c>
      <c r="AX236" s="11" t="s">
        <v>73</v>
      </c>
      <c r="AY236" s="188" t="s">
        <v>157</v>
      </c>
    </row>
    <row r="237" spans="2:51" s="11" customFormat="1" ht="13.5">
      <c r="B237" s="186"/>
      <c r="D237" s="187" t="s">
        <v>167</v>
      </c>
      <c r="E237" s="188" t="s">
        <v>5</v>
      </c>
      <c r="F237" s="189" t="s">
        <v>347</v>
      </c>
      <c r="H237" s="190">
        <v>-19.8</v>
      </c>
      <c r="I237" s="191"/>
      <c r="L237" s="186"/>
      <c r="M237" s="192"/>
      <c r="N237" s="193"/>
      <c r="O237" s="193"/>
      <c r="P237" s="193"/>
      <c r="Q237" s="193"/>
      <c r="R237" s="193"/>
      <c r="S237" s="193"/>
      <c r="T237" s="194"/>
      <c r="AT237" s="188" t="s">
        <v>167</v>
      </c>
      <c r="AU237" s="188" t="s">
        <v>83</v>
      </c>
      <c r="AV237" s="11" t="s">
        <v>83</v>
      </c>
      <c r="AW237" s="11" t="s">
        <v>36</v>
      </c>
      <c r="AX237" s="11" t="s">
        <v>73</v>
      </c>
      <c r="AY237" s="188" t="s">
        <v>157</v>
      </c>
    </row>
    <row r="238" spans="2:51" s="11" customFormat="1" ht="13.5">
      <c r="B238" s="186"/>
      <c r="D238" s="187" t="s">
        <v>167</v>
      </c>
      <c r="E238" s="188" t="s">
        <v>5</v>
      </c>
      <c r="F238" s="189" t="s">
        <v>236</v>
      </c>
      <c r="H238" s="190">
        <v>-7.2</v>
      </c>
      <c r="I238" s="191"/>
      <c r="L238" s="186"/>
      <c r="M238" s="192"/>
      <c r="N238" s="193"/>
      <c r="O238" s="193"/>
      <c r="P238" s="193"/>
      <c r="Q238" s="193"/>
      <c r="R238" s="193"/>
      <c r="S238" s="193"/>
      <c r="T238" s="194"/>
      <c r="AT238" s="188" t="s">
        <v>167</v>
      </c>
      <c r="AU238" s="188" t="s">
        <v>83</v>
      </c>
      <c r="AV238" s="11" t="s">
        <v>83</v>
      </c>
      <c r="AW238" s="11" t="s">
        <v>36</v>
      </c>
      <c r="AX238" s="11" t="s">
        <v>73</v>
      </c>
      <c r="AY238" s="188" t="s">
        <v>157</v>
      </c>
    </row>
    <row r="239" spans="2:51" s="11" customFormat="1" ht="13.5">
      <c r="B239" s="186"/>
      <c r="D239" s="187" t="s">
        <v>167</v>
      </c>
      <c r="E239" s="188" t="s">
        <v>5</v>
      </c>
      <c r="F239" s="189" t="s">
        <v>362</v>
      </c>
      <c r="H239" s="190">
        <v>-1.6</v>
      </c>
      <c r="I239" s="191"/>
      <c r="L239" s="186"/>
      <c r="M239" s="192"/>
      <c r="N239" s="193"/>
      <c r="O239" s="193"/>
      <c r="P239" s="193"/>
      <c r="Q239" s="193"/>
      <c r="R239" s="193"/>
      <c r="S239" s="193"/>
      <c r="T239" s="194"/>
      <c r="AT239" s="188" t="s">
        <v>167</v>
      </c>
      <c r="AU239" s="188" t="s">
        <v>83</v>
      </c>
      <c r="AV239" s="11" t="s">
        <v>83</v>
      </c>
      <c r="AW239" s="11" t="s">
        <v>36</v>
      </c>
      <c r="AX239" s="11" t="s">
        <v>73</v>
      </c>
      <c r="AY239" s="188" t="s">
        <v>157</v>
      </c>
    </row>
    <row r="240" spans="2:51" s="11" customFormat="1" ht="13.5">
      <c r="B240" s="186"/>
      <c r="D240" s="187" t="s">
        <v>167</v>
      </c>
      <c r="E240" s="188" t="s">
        <v>5</v>
      </c>
      <c r="F240" s="189" t="s">
        <v>238</v>
      </c>
      <c r="H240" s="190">
        <v>-1.4</v>
      </c>
      <c r="I240" s="191"/>
      <c r="L240" s="186"/>
      <c r="M240" s="192"/>
      <c r="N240" s="193"/>
      <c r="O240" s="193"/>
      <c r="P240" s="193"/>
      <c r="Q240" s="193"/>
      <c r="R240" s="193"/>
      <c r="S240" s="193"/>
      <c r="T240" s="194"/>
      <c r="AT240" s="188" t="s">
        <v>167</v>
      </c>
      <c r="AU240" s="188" t="s">
        <v>83</v>
      </c>
      <c r="AV240" s="11" t="s">
        <v>83</v>
      </c>
      <c r="AW240" s="11" t="s">
        <v>36</v>
      </c>
      <c r="AX240" s="11" t="s">
        <v>73</v>
      </c>
      <c r="AY240" s="188" t="s">
        <v>157</v>
      </c>
    </row>
    <row r="241" spans="2:51" s="11" customFormat="1" ht="13.5">
      <c r="B241" s="186"/>
      <c r="D241" s="187" t="s">
        <v>167</v>
      </c>
      <c r="E241" s="188" t="s">
        <v>5</v>
      </c>
      <c r="F241" s="189" t="s">
        <v>363</v>
      </c>
      <c r="H241" s="190">
        <v>34.214</v>
      </c>
      <c r="I241" s="191"/>
      <c r="L241" s="186"/>
      <c r="M241" s="192"/>
      <c r="N241" s="193"/>
      <c r="O241" s="193"/>
      <c r="P241" s="193"/>
      <c r="Q241" s="193"/>
      <c r="R241" s="193"/>
      <c r="S241" s="193"/>
      <c r="T241" s="194"/>
      <c r="AT241" s="188" t="s">
        <v>167</v>
      </c>
      <c r="AU241" s="188" t="s">
        <v>83</v>
      </c>
      <c r="AV241" s="11" t="s">
        <v>83</v>
      </c>
      <c r="AW241" s="11" t="s">
        <v>36</v>
      </c>
      <c r="AX241" s="11" t="s">
        <v>73</v>
      </c>
      <c r="AY241" s="188" t="s">
        <v>157</v>
      </c>
    </row>
    <row r="242" spans="2:51" s="11" customFormat="1" ht="13.5">
      <c r="B242" s="186"/>
      <c r="D242" s="187" t="s">
        <v>167</v>
      </c>
      <c r="E242" s="188" t="s">
        <v>5</v>
      </c>
      <c r="F242" s="189" t="s">
        <v>364</v>
      </c>
      <c r="H242" s="190">
        <v>-7.92</v>
      </c>
      <c r="I242" s="191"/>
      <c r="L242" s="186"/>
      <c r="M242" s="192"/>
      <c r="N242" s="193"/>
      <c r="O242" s="193"/>
      <c r="P242" s="193"/>
      <c r="Q242" s="193"/>
      <c r="R242" s="193"/>
      <c r="S242" s="193"/>
      <c r="T242" s="194"/>
      <c r="AT242" s="188" t="s">
        <v>167</v>
      </c>
      <c r="AU242" s="188" t="s">
        <v>83</v>
      </c>
      <c r="AV242" s="11" t="s">
        <v>83</v>
      </c>
      <c r="AW242" s="11" t="s">
        <v>36</v>
      </c>
      <c r="AX242" s="11" t="s">
        <v>73</v>
      </c>
      <c r="AY242" s="188" t="s">
        <v>157</v>
      </c>
    </row>
    <row r="243" spans="2:51" s="11" customFormat="1" ht="13.5">
      <c r="B243" s="186"/>
      <c r="D243" s="187" t="s">
        <v>167</v>
      </c>
      <c r="E243" s="188" t="s">
        <v>5</v>
      </c>
      <c r="F243" s="189" t="s">
        <v>365</v>
      </c>
      <c r="H243" s="190">
        <v>-1.8</v>
      </c>
      <c r="I243" s="191"/>
      <c r="L243" s="186"/>
      <c r="M243" s="192"/>
      <c r="N243" s="193"/>
      <c r="O243" s="193"/>
      <c r="P243" s="193"/>
      <c r="Q243" s="193"/>
      <c r="R243" s="193"/>
      <c r="S243" s="193"/>
      <c r="T243" s="194"/>
      <c r="AT243" s="188" t="s">
        <v>167</v>
      </c>
      <c r="AU243" s="188" t="s">
        <v>83</v>
      </c>
      <c r="AV243" s="11" t="s">
        <v>83</v>
      </c>
      <c r="AW243" s="11" t="s">
        <v>36</v>
      </c>
      <c r="AX243" s="11" t="s">
        <v>73</v>
      </c>
      <c r="AY243" s="188" t="s">
        <v>157</v>
      </c>
    </row>
    <row r="244" spans="2:51" s="11" customFormat="1" ht="13.5">
      <c r="B244" s="186"/>
      <c r="D244" s="187" t="s">
        <v>167</v>
      </c>
      <c r="E244" s="188" t="s">
        <v>5</v>
      </c>
      <c r="F244" s="189" t="s">
        <v>362</v>
      </c>
      <c r="H244" s="190">
        <v>-1.6</v>
      </c>
      <c r="I244" s="191"/>
      <c r="L244" s="186"/>
      <c r="M244" s="192"/>
      <c r="N244" s="193"/>
      <c r="O244" s="193"/>
      <c r="P244" s="193"/>
      <c r="Q244" s="193"/>
      <c r="R244" s="193"/>
      <c r="S244" s="193"/>
      <c r="T244" s="194"/>
      <c r="AT244" s="188" t="s">
        <v>167</v>
      </c>
      <c r="AU244" s="188" t="s">
        <v>83</v>
      </c>
      <c r="AV244" s="11" t="s">
        <v>83</v>
      </c>
      <c r="AW244" s="11" t="s">
        <v>36</v>
      </c>
      <c r="AX244" s="11" t="s">
        <v>73</v>
      </c>
      <c r="AY244" s="188" t="s">
        <v>157</v>
      </c>
    </row>
    <row r="245" spans="2:51" s="11" customFormat="1" ht="13.5">
      <c r="B245" s="186"/>
      <c r="D245" s="187" t="s">
        <v>167</v>
      </c>
      <c r="E245" s="188" t="s">
        <v>5</v>
      </c>
      <c r="F245" s="189" t="s">
        <v>366</v>
      </c>
      <c r="H245" s="190">
        <v>51.97</v>
      </c>
      <c r="I245" s="191"/>
      <c r="L245" s="186"/>
      <c r="M245" s="192"/>
      <c r="N245" s="193"/>
      <c r="O245" s="193"/>
      <c r="P245" s="193"/>
      <c r="Q245" s="193"/>
      <c r="R245" s="193"/>
      <c r="S245" s="193"/>
      <c r="T245" s="194"/>
      <c r="AT245" s="188" t="s">
        <v>167</v>
      </c>
      <c r="AU245" s="188" t="s">
        <v>83</v>
      </c>
      <c r="AV245" s="11" t="s">
        <v>83</v>
      </c>
      <c r="AW245" s="11" t="s">
        <v>36</v>
      </c>
      <c r="AX245" s="11" t="s">
        <v>73</v>
      </c>
      <c r="AY245" s="188" t="s">
        <v>157</v>
      </c>
    </row>
    <row r="246" spans="2:51" s="11" customFormat="1" ht="13.5">
      <c r="B246" s="186"/>
      <c r="D246" s="187" t="s">
        <v>167</v>
      </c>
      <c r="E246" s="188" t="s">
        <v>5</v>
      </c>
      <c r="F246" s="189" t="s">
        <v>367</v>
      </c>
      <c r="H246" s="190">
        <v>-2.2</v>
      </c>
      <c r="I246" s="191"/>
      <c r="L246" s="186"/>
      <c r="M246" s="192"/>
      <c r="N246" s="193"/>
      <c r="O246" s="193"/>
      <c r="P246" s="193"/>
      <c r="Q246" s="193"/>
      <c r="R246" s="193"/>
      <c r="S246" s="193"/>
      <c r="T246" s="194"/>
      <c r="AT246" s="188" t="s">
        <v>167</v>
      </c>
      <c r="AU246" s="188" t="s">
        <v>83</v>
      </c>
      <c r="AV246" s="11" t="s">
        <v>83</v>
      </c>
      <c r="AW246" s="11" t="s">
        <v>36</v>
      </c>
      <c r="AX246" s="11" t="s">
        <v>73</v>
      </c>
      <c r="AY246" s="188" t="s">
        <v>157</v>
      </c>
    </row>
    <row r="247" spans="2:51" s="11" customFormat="1" ht="13.5">
      <c r="B247" s="186"/>
      <c r="D247" s="187" t="s">
        <v>167</v>
      </c>
      <c r="E247" s="188" t="s">
        <v>5</v>
      </c>
      <c r="F247" s="189" t="s">
        <v>362</v>
      </c>
      <c r="H247" s="190">
        <v>-1.6</v>
      </c>
      <c r="I247" s="191"/>
      <c r="L247" s="186"/>
      <c r="M247" s="192"/>
      <c r="N247" s="193"/>
      <c r="O247" s="193"/>
      <c r="P247" s="193"/>
      <c r="Q247" s="193"/>
      <c r="R247" s="193"/>
      <c r="S247" s="193"/>
      <c r="T247" s="194"/>
      <c r="AT247" s="188" t="s">
        <v>167</v>
      </c>
      <c r="AU247" s="188" t="s">
        <v>83</v>
      </c>
      <c r="AV247" s="11" t="s">
        <v>83</v>
      </c>
      <c r="AW247" s="11" t="s">
        <v>36</v>
      </c>
      <c r="AX247" s="11" t="s">
        <v>73</v>
      </c>
      <c r="AY247" s="188" t="s">
        <v>157</v>
      </c>
    </row>
    <row r="248" spans="2:51" s="11" customFormat="1" ht="13.5">
      <c r="B248" s="186"/>
      <c r="D248" s="187" t="s">
        <v>167</v>
      </c>
      <c r="E248" s="188" t="s">
        <v>5</v>
      </c>
      <c r="F248" s="189" t="s">
        <v>368</v>
      </c>
      <c r="H248" s="190">
        <v>-26.4</v>
      </c>
      <c r="I248" s="191"/>
      <c r="L248" s="186"/>
      <c r="M248" s="192"/>
      <c r="N248" s="193"/>
      <c r="O248" s="193"/>
      <c r="P248" s="193"/>
      <c r="Q248" s="193"/>
      <c r="R248" s="193"/>
      <c r="S248" s="193"/>
      <c r="T248" s="194"/>
      <c r="AT248" s="188" t="s">
        <v>167</v>
      </c>
      <c r="AU248" s="188" t="s">
        <v>83</v>
      </c>
      <c r="AV248" s="11" t="s">
        <v>83</v>
      </c>
      <c r="AW248" s="11" t="s">
        <v>36</v>
      </c>
      <c r="AX248" s="11" t="s">
        <v>73</v>
      </c>
      <c r="AY248" s="188" t="s">
        <v>157</v>
      </c>
    </row>
    <row r="249" spans="2:51" s="11" customFormat="1" ht="13.5">
      <c r="B249" s="186"/>
      <c r="D249" s="187" t="s">
        <v>167</v>
      </c>
      <c r="E249" s="188" t="s">
        <v>5</v>
      </c>
      <c r="F249" s="189" t="s">
        <v>369</v>
      </c>
      <c r="H249" s="190">
        <v>33.696</v>
      </c>
      <c r="I249" s="191"/>
      <c r="L249" s="186"/>
      <c r="M249" s="192"/>
      <c r="N249" s="193"/>
      <c r="O249" s="193"/>
      <c r="P249" s="193"/>
      <c r="Q249" s="193"/>
      <c r="R249" s="193"/>
      <c r="S249" s="193"/>
      <c r="T249" s="194"/>
      <c r="AT249" s="188" t="s">
        <v>167</v>
      </c>
      <c r="AU249" s="188" t="s">
        <v>83</v>
      </c>
      <c r="AV249" s="11" t="s">
        <v>83</v>
      </c>
      <c r="AW249" s="11" t="s">
        <v>36</v>
      </c>
      <c r="AX249" s="11" t="s">
        <v>73</v>
      </c>
      <c r="AY249" s="188" t="s">
        <v>157</v>
      </c>
    </row>
    <row r="250" spans="2:51" s="11" customFormat="1" ht="13.5">
      <c r="B250" s="186"/>
      <c r="D250" s="187" t="s">
        <v>167</v>
      </c>
      <c r="E250" s="188" t="s">
        <v>5</v>
      </c>
      <c r="F250" s="189" t="s">
        <v>362</v>
      </c>
      <c r="H250" s="190">
        <v>-1.6</v>
      </c>
      <c r="I250" s="191"/>
      <c r="L250" s="186"/>
      <c r="M250" s="192"/>
      <c r="N250" s="193"/>
      <c r="O250" s="193"/>
      <c r="P250" s="193"/>
      <c r="Q250" s="193"/>
      <c r="R250" s="193"/>
      <c r="S250" s="193"/>
      <c r="T250" s="194"/>
      <c r="AT250" s="188" t="s">
        <v>167</v>
      </c>
      <c r="AU250" s="188" t="s">
        <v>83</v>
      </c>
      <c r="AV250" s="11" t="s">
        <v>83</v>
      </c>
      <c r="AW250" s="11" t="s">
        <v>36</v>
      </c>
      <c r="AX250" s="11" t="s">
        <v>73</v>
      </c>
      <c r="AY250" s="188" t="s">
        <v>157</v>
      </c>
    </row>
    <row r="251" spans="2:51" s="11" customFormat="1" ht="13.5">
      <c r="B251" s="186"/>
      <c r="D251" s="187" t="s">
        <v>167</v>
      </c>
      <c r="E251" s="188" t="s">
        <v>5</v>
      </c>
      <c r="F251" s="189" t="s">
        <v>370</v>
      </c>
      <c r="H251" s="190">
        <v>33.696</v>
      </c>
      <c r="I251" s="191"/>
      <c r="L251" s="186"/>
      <c r="M251" s="192"/>
      <c r="N251" s="193"/>
      <c r="O251" s="193"/>
      <c r="P251" s="193"/>
      <c r="Q251" s="193"/>
      <c r="R251" s="193"/>
      <c r="S251" s="193"/>
      <c r="T251" s="194"/>
      <c r="AT251" s="188" t="s">
        <v>167</v>
      </c>
      <c r="AU251" s="188" t="s">
        <v>83</v>
      </c>
      <c r="AV251" s="11" t="s">
        <v>83</v>
      </c>
      <c r="AW251" s="11" t="s">
        <v>36</v>
      </c>
      <c r="AX251" s="11" t="s">
        <v>73</v>
      </c>
      <c r="AY251" s="188" t="s">
        <v>157</v>
      </c>
    </row>
    <row r="252" spans="2:51" s="11" customFormat="1" ht="13.5">
      <c r="B252" s="186"/>
      <c r="D252" s="187" t="s">
        <v>167</v>
      </c>
      <c r="E252" s="188" t="s">
        <v>5</v>
      </c>
      <c r="F252" s="189" t="s">
        <v>362</v>
      </c>
      <c r="H252" s="190">
        <v>-1.6</v>
      </c>
      <c r="I252" s="191"/>
      <c r="L252" s="186"/>
      <c r="M252" s="192"/>
      <c r="N252" s="193"/>
      <c r="O252" s="193"/>
      <c r="P252" s="193"/>
      <c r="Q252" s="193"/>
      <c r="R252" s="193"/>
      <c r="S252" s="193"/>
      <c r="T252" s="194"/>
      <c r="AT252" s="188" t="s">
        <v>167</v>
      </c>
      <c r="AU252" s="188" t="s">
        <v>83</v>
      </c>
      <c r="AV252" s="11" t="s">
        <v>83</v>
      </c>
      <c r="AW252" s="11" t="s">
        <v>36</v>
      </c>
      <c r="AX252" s="11" t="s">
        <v>73</v>
      </c>
      <c r="AY252" s="188" t="s">
        <v>157</v>
      </c>
    </row>
    <row r="253" spans="2:51" s="11" customFormat="1" ht="13.5">
      <c r="B253" s="186"/>
      <c r="D253" s="187" t="s">
        <v>167</v>
      </c>
      <c r="E253" s="188" t="s">
        <v>5</v>
      </c>
      <c r="F253" s="189" t="s">
        <v>371</v>
      </c>
      <c r="H253" s="190">
        <v>53.719</v>
      </c>
      <c r="I253" s="191"/>
      <c r="L253" s="186"/>
      <c r="M253" s="192"/>
      <c r="N253" s="193"/>
      <c r="O253" s="193"/>
      <c r="P253" s="193"/>
      <c r="Q253" s="193"/>
      <c r="R253" s="193"/>
      <c r="S253" s="193"/>
      <c r="T253" s="194"/>
      <c r="AT253" s="188" t="s">
        <v>167</v>
      </c>
      <c r="AU253" s="188" t="s">
        <v>83</v>
      </c>
      <c r="AV253" s="11" t="s">
        <v>83</v>
      </c>
      <c r="AW253" s="11" t="s">
        <v>36</v>
      </c>
      <c r="AX253" s="11" t="s">
        <v>73</v>
      </c>
      <c r="AY253" s="188" t="s">
        <v>157</v>
      </c>
    </row>
    <row r="254" spans="2:51" s="11" customFormat="1" ht="13.5">
      <c r="B254" s="186"/>
      <c r="D254" s="187" t="s">
        <v>167</v>
      </c>
      <c r="E254" s="188" t="s">
        <v>5</v>
      </c>
      <c r="F254" s="189" t="s">
        <v>367</v>
      </c>
      <c r="H254" s="190">
        <v>-2.2</v>
      </c>
      <c r="I254" s="191"/>
      <c r="L254" s="186"/>
      <c r="M254" s="192"/>
      <c r="N254" s="193"/>
      <c r="O254" s="193"/>
      <c r="P254" s="193"/>
      <c r="Q254" s="193"/>
      <c r="R254" s="193"/>
      <c r="S254" s="193"/>
      <c r="T254" s="194"/>
      <c r="AT254" s="188" t="s">
        <v>167</v>
      </c>
      <c r="AU254" s="188" t="s">
        <v>83</v>
      </c>
      <c r="AV254" s="11" t="s">
        <v>83</v>
      </c>
      <c r="AW254" s="11" t="s">
        <v>36</v>
      </c>
      <c r="AX254" s="11" t="s">
        <v>73</v>
      </c>
      <c r="AY254" s="188" t="s">
        <v>157</v>
      </c>
    </row>
    <row r="255" spans="2:51" s="11" customFormat="1" ht="13.5">
      <c r="B255" s="186"/>
      <c r="D255" s="187" t="s">
        <v>167</v>
      </c>
      <c r="E255" s="188" t="s">
        <v>5</v>
      </c>
      <c r="F255" s="189" t="s">
        <v>362</v>
      </c>
      <c r="H255" s="190">
        <v>-1.6</v>
      </c>
      <c r="I255" s="191"/>
      <c r="L255" s="186"/>
      <c r="M255" s="192"/>
      <c r="N255" s="193"/>
      <c r="O255" s="193"/>
      <c r="P255" s="193"/>
      <c r="Q255" s="193"/>
      <c r="R255" s="193"/>
      <c r="S255" s="193"/>
      <c r="T255" s="194"/>
      <c r="AT255" s="188" t="s">
        <v>167</v>
      </c>
      <c r="AU255" s="188" t="s">
        <v>83</v>
      </c>
      <c r="AV255" s="11" t="s">
        <v>83</v>
      </c>
      <c r="AW255" s="11" t="s">
        <v>36</v>
      </c>
      <c r="AX255" s="11" t="s">
        <v>73</v>
      </c>
      <c r="AY255" s="188" t="s">
        <v>157</v>
      </c>
    </row>
    <row r="256" spans="2:51" s="11" customFormat="1" ht="13.5">
      <c r="B256" s="186"/>
      <c r="D256" s="187" t="s">
        <v>167</v>
      </c>
      <c r="E256" s="188" t="s">
        <v>5</v>
      </c>
      <c r="F256" s="189" t="s">
        <v>372</v>
      </c>
      <c r="H256" s="190">
        <v>37.973</v>
      </c>
      <c r="I256" s="191"/>
      <c r="L256" s="186"/>
      <c r="M256" s="192"/>
      <c r="N256" s="193"/>
      <c r="O256" s="193"/>
      <c r="P256" s="193"/>
      <c r="Q256" s="193"/>
      <c r="R256" s="193"/>
      <c r="S256" s="193"/>
      <c r="T256" s="194"/>
      <c r="AT256" s="188" t="s">
        <v>167</v>
      </c>
      <c r="AU256" s="188" t="s">
        <v>83</v>
      </c>
      <c r="AV256" s="11" t="s">
        <v>83</v>
      </c>
      <c r="AW256" s="11" t="s">
        <v>36</v>
      </c>
      <c r="AX256" s="11" t="s">
        <v>73</v>
      </c>
      <c r="AY256" s="188" t="s">
        <v>157</v>
      </c>
    </row>
    <row r="257" spans="2:51" s="11" customFormat="1" ht="13.5">
      <c r="B257" s="186"/>
      <c r="D257" s="187" t="s">
        <v>167</v>
      </c>
      <c r="E257" s="188" t="s">
        <v>5</v>
      </c>
      <c r="F257" s="189" t="s">
        <v>365</v>
      </c>
      <c r="H257" s="190">
        <v>-1.8</v>
      </c>
      <c r="I257" s="191"/>
      <c r="L257" s="186"/>
      <c r="M257" s="192"/>
      <c r="N257" s="193"/>
      <c r="O257" s="193"/>
      <c r="P257" s="193"/>
      <c r="Q257" s="193"/>
      <c r="R257" s="193"/>
      <c r="S257" s="193"/>
      <c r="T257" s="194"/>
      <c r="AT257" s="188" t="s">
        <v>167</v>
      </c>
      <c r="AU257" s="188" t="s">
        <v>83</v>
      </c>
      <c r="AV257" s="11" t="s">
        <v>83</v>
      </c>
      <c r="AW257" s="11" t="s">
        <v>36</v>
      </c>
      <c r="AX257" s="11" t="s">
        <v>73</v>
      </c>
      <c r="AY257" s="188" t="s">
        <v>157</v>
      </c>
    </row>
    <row r="258" spans="2:51" s="11" customFormat="1" ht="13.5">
      <c r="B258" s="186"/>
      <c r="D258" s="187" t="s">
        <v>167</v>
      </c>
      <c r="E258" s="188" t="s">
        <v>5</v>
      </c>
      <c r="F258" s="189" t="s">
        <v>373</v>
      </c>
      <c r="H258" s="190">
        <v>26.05</v>
      </c>
      <c r="I258" s="191"/>
      <c r="L258" s="186"/>
      <c r="M258" s="192"/>
      <c r="N258" s="193"/>
      <c r="O258" s="193"/>
      <c r="P258" s="193"/>
      <c r="Q258" s="193"/>
      <c r="R258" s="193"/>
      <c r="S258" s="193"/>
      <c r="T258" s="194"/>
      <c r="AT258" s="188" t="s">
        <v>167</v>
      </c>
      <c r="AU258" s="188" t="s">
        <v>83</v>
      </c>
      <c r="AV258" s="11" t="s">
        <v>83</v>
      </c>
      <c r="AW258" s="11" t="s">
        <v>36</v>
      </c>
      <c r="AX258" s="11" t="s">
        <v>73</v>
      </c>
      <c r="AY258" s="188" t="s">
        <v>157</v>
      </c>
    </row>
    <row r="259" spans="2:51" s="11" customFormat="1" ht="13.5">
      <c r="B259" s="186"/>
      <c r="D259" s="187" t="s">
        <v>167</v>
      </c>
      <c r="E259" s="188" t="s">
        <v>5</v>
      </c>
      <c r="F259" s="189" t="s">
        <v>374</v>
      </c>
      <c r="H259" s="190">
        <v>-3.2</v>
      </c>
      <c r="I259" s="191"/>
      <c r="L259" s="186"/>
      <c r="M259" s="192"/>
      <c r="N259" s="193"/>
      <c r="O259" s="193"/>
      <c r="P259" s="193"/>
      <c r="Q259" s="193"/>
      <c r="R259" s="193"/>
      <c r="S259" s="193"/>
      <c r="T259" s="194"/>
      <c r="AT259" s="188" t="s">
        <v>167</v>
      </c>
      <c r="AU259" s="188" t="s">
        <v>83</v>
      </c>
      <c r="AV259" s="11" t="s">
        <v>83</v>
      </c>
      <c r="AW259" s="11" t="s">
        <v>36</v>
      </c>
      <c r="AX259" s="11" t="s">
        <v>73</v>
      </c>
      <c r="AY259" s="188" t="s">
        <v>157</v>
      </c>
    </row>
    <row r="260" spans="2:51" s="11" customFormat="1" ht="13.5">
      <c r="B260" s="186"/>
      <c r="D260" s="187" t="s">
        <v>167</v>
      </c>
      <c r="E260" s="188" t="s">
        <v>5</v>
      </c>
      <c r="F260" s="189" t="s">
        <v>375</v>
      </c>
      <c r="H260" s="190">
        <v>19.57</v>
      </c>
      <c r="I260" s="191"/>
      <c r="L260" s="186"/>
      <c r="M260" s="192"/>
      <c r="N260" s="193"/>
      <c r="O260" s="193"/>
      <c r="P260" s="193"/>
      <c r="Q260" s="193"/>
      <c r="R260" s="193"/>
      <c r="S260" s="193"/>
      <c r="T260" s="194"/>
      <c r="AT260" s="188" t="s">
        <v>167</v>
      </c>
      <c r="AU260" s="188" t="s">
        <v>83</v>
      </c>
      <c r="AV260" s="11" t="s">
        <v>83</v>
      </c>
      <c r="AW260" s="11" t="s">
        <v>36</v>
      </c>
      <c r="AX260" s="11" t="s">
        <v>73</v>
      </c>
      <c r="AY260" s="188" t="s">
        <v>157</v>
      </c>
    </row>
    <row r="261" spans="2:51" s="11" customFormat="1" ht="13.5">
      <c r="B261" s="186"/>
      <c r="D261" s="187" t="s">
        <v>167</v>
      </c>
      <c r="E261" s="188" t="s">
        <v>5</v>
      </c>
      <c r="F261" s="189" t="s">
        <v>362</v>
      </c>
      <c r="H261" s="190">
        <v>-1.6</v>
      </c>
      <c r="I261" s="191"/>
      <c r="L261" s="186"/>
      <c r="M261" s="192"/>
      <c r="N261" s="193"/>
      <c r="O261" s="193"/>
      <c r="P261" s="193"/>
      <c r="Q261" s="193"/>
      <c r="R261" s="193"/>
      <c r="S261" s="193"/>
      <c r="T261" s="194"/>
      <c r="AT261" s="188" t="s">
        <v>167</v>
      </c>
      <c r="AU261" s="188" t="s">
        <v>83</v>
      </c>
      <c r="AV261" s="11" t="s">
        <v>83</v>
      </c>
      <c r="AW261" s="11" t="s">
        <v>36</v>
      </c>
      <c r="AX261" s="11" t="s">
        <v>73</v>
      </c>
      <c r="AY261" s="188" t="s">
        <v>157</v>
      </c>
    </row>
    <row r="262" spans="2:51" s="11" customFormat="1" ht="13.5">
      <c r="B262" s="186"/>
      <c r="D262" s="187" t="s">
        <v>167</v>
      </c>
      <c r="E262" s="188" t="s">
        <v>5</v>
      </c>
      <c r="F262" s="189" t="s">
        <v>376</v>
      </c>
      <c r="H262" s="190">
        <v>41.148</v>
      </c>
      <c r="I262" s="191"/>
      <c r="L262" s="186"/>
      <c r="M262" s="192"/>
      <c r="N262" s="193"/>
      <c r="O262" s="193"/>
      <c r="P262" s="193"/>
      <c r="Q262" s="193"/>
      <c r="R262" s="193"/>
      <c r="S262" s="193"/>
      <c r="T262" s="194"/>
      <c r="AT262" s="188" t="s">
        <v>167</v>
      </c>
      <c r="AU262" s="188" t="s">
        <v>83</v>
      </c>
      <c r="AV262" s="11" t="s">
        <v>83</v>
      </c>
      <c r="AW262" s="11" t="s">
        <v>36</v>
      </c>
      <c r="AX262" s="11" t="s">
        <v>73</v>
      </c>
      <c r="AY262" s="188" t="s">
        <v>157</v>
      </c>
    </row>
    <row r="263" spans="2:51" s="11" customFormat="1" ht="13.5">
      <c r="B263" s="186"/>
      <c r="D263" s="187" t="s">
        <v>167</v>
      </c>
      <c r="E263" s="188" t="s">
        <v>5</v>
      </c>
      <c r="F263" s="189" t="s">
        <v>365</v>
      </c>
      <c r="H263" s="190">
        <v>-1.8</v>
      </c>
      <c r="I263" s="191"/>
      <c r="L263" s="186"/>
      <c r="M263" s="192"/>
      <c r="N263" s="193"/>
      <c r="O263" s="193"/>
      <c r="P263" s="193"/>
      <c r="Q263" s="193"/>
      <c r="R263" s="193"/>
      <c r="S263" s="193"/>
      <c r="T263" s="194"/>
      <c r="AT263" s="188" t="s">
        <v>167</v>
      </c>
      <c r="AU263" s="188" t="s">
        <v>83</v>
      </c>
      <c r="AV263" s="11" t="s">
        <v>83</v>
      </c>
      <c r="AW263" s="11" t="s">
        <v>36</v>
      </c>
      <c r="AX263" s="11" t="s">
        <v>73</v>
      </c>
      <c r="AY263" s="188" t="s">
        <v>157</v>
      </c>
    </row>
    <row r="264" spans="2:51" s="11" customFormat="1" ht="13.5">
      <c r="B264" s="186"/>
      <c r="D264" s="187" t="s">
        <v>167</v>
      </c>
      <c r="E264" s="188" t="s">
        <v>5</v>
      </c>
      <c r="F264" s="189" t="s">
        <v>377</v>
      </c>
      <c r="H264" s="190">
        <v>20.412</v>
      </c>
      <c r="I264" s="191"/>
      <c r="L264" s="186"/>
      <c r="M264" s="192"/>
      <c r="N264" s="193"/>
      <c r="O264" s="193"/>
      <c r="P264" s="193"/>
      <c r="Q264" s="193"/>
      <c r="R264" s="193"/>
      <c r="S264" s="193"/>
      <c r="T264" s="194"/>
      <c r="AT264" s="188" t="s">
        <v>167</v>
      </c>
      <c r="AU264" s="188" t="s">
        <v>83</v>
      </c>
      <c r="AV264" s="11" t="s">
        <v>83</v>
      </c>
      <c r="AW264" s="11" t="s">
        <v>36</v>
      </c>
      <c r="AX264" s="11" t="s">
        <v>73</v>
      </c>
      <c r="AY264" s="188" t="s">
        <v>157</v>
      </c>
    </row>
    <row r="265" spans="2:51" s="11" customFormat="1" ht="13.5">
      <c r="B265" s="186"/>
      <c r="D265" s="187" t="s">
        <v>167</v>
      </c>
      <c r="E265" s="188" t="s">
        <v>5</v>
      </c>
      <c r="F265" s="189" t="s">
        <v>238</v>
      </c>
      <c r="H265" s="190">
        <v>-1.4</v>
      </c>
      <c r="I265" s="191"/>
      <c r="L265" s="186"/>
      <c r="M265" s="192"/>
      <c r="N265" s="193"/>
      <c r="O265" s="193"/>
      <c r="P265" s="193"/>
      <c r="Q265" s="193"/>
      <c r="R265" s="193"/>
      <c r="S265" s="193"/>
      <c r="T265" s="194"/>
      <c r="AT265" s="188" t="s">
        <v>167</v>
      </c>
      <c r="AU265" s="188" t="s">
        <v>83</v>
      </c>
      <c r="AV265" s="11" t="s">
        <v>83</v>
      </c>
      <c r="AW265" s="11" t="s">
        <v>36</v>
      </c>
      <c r="AX265" s="11" t="s">
        <v>73</v>
      </c>
      <c r="AY265" s="188" t="s">
        <v>157</v>
      </c>
    </row>
    <row r="266" spans="2:51" s="11" customFormat="1" ht="13.5">
      <c r="B266" s="186"/>
      <c r="D266" s="187" t="s">
        <v>167</v>
      </c>
      <c r="E266" s="188" t="s">
        <v>5</v>
      </c>
      <c r="F266" s="189" t="s">
        <v>378</v>
      </c>
      <c r="H266" s="190">
        <v>43.546</v>
      </c>
      <c r="I266" s="191"/>
      <c r="L266" s="186"/>
      <c r="M266" s="192"/>
      <c r="N266" s="193"/>
      <c r="O266" s="193"/>
      <c r="P266" s="193"/>
      <c r="Q266" s="193"/>
      <c r="R266" s="193"/>
      <c r="S266" s="193"/>
      <c r="T266" s="194"/>
      <c r="AT266" s="188" t="s">
        <v>167</v>
      </c>
      <c r="AU266" s="188" t="s">
        <v>83</v>
      </c>
      <c r="AV266" s="11" t="s">
        <v>83</v>
      </c>
      <c r="AW266" s="11" t="s">
        <v>36</v>
      </c>
      <c r="AX266" s="11" t="s">
        <v>73</v>
      </c>
      <c r="AY266" s="188" t="s">
        <v>157</v>
      </c>
    </row>
    <row r="267" spans="2:51" s="11" customFormat="1" ht="13.5">
      <c r="B267" s="186"/>
      <c r="D267" s="187" t="s">
        <v>167</v>
      </c>
      <c r="E267" s="188" t="s">
        <v>5</v>
      </c>
      <c r="F267" s="189" t="s">
        <v>365</v>
      </c>
      <c r="H267" s="190">
        <v>-1.8</v>
      </c>
      <c r="I267" s="191"/>
      <c r="L267" s="186"/>
      <c r="M267" s="192"/>
      <c r="N267" s="193"/>
      <c r="O267" s="193"/>
      <c r="P267" s="193"/>
      <c r="Q267" s="193"/>
      <c r="R267" s="193"/>
      <c r="S267" s="193"/>
      <c r="T267" s="194"/>
      <c r="AT267" s="188" t="s">
        <v>167</v>
      </c>
      <c r="AU267" s="188" t="s">
        <v>83</v>
      </c>
      <c r="AV267" s="11" t="s">
        <v>83</v>
      </c>
      <c r="AW267" s="11" t="s">
        <v>36</v>
      </c>
      <c r="AX267" s="11" t="s">
        <v>73</v>
      </c>
      <c r="AY267" s="188" t="s">
        <v>157</v>
      </c>
    </row>
    <row r="268" spans="2:51" s="11" customFormat="1" ht="13.5">
      <c r="B268" s="186"/>
      <c r="D268" s="187" t="s">
        <v>167</v>
      </c>
      <c r="E268" s="188" t="s">
        <v>5</v>
      </c>
      <c r="F268" s="189" t="s">
        <v>379</v>
      </c>
      <c r="H268" s="190">
        <v>41.472</v>
      </c>
      <c r="I268" s="191"/>
      <c r="L268" s="186"/>
      <c r="M268" s="192"/>
      <c r="N268" s="193"/>
      <c r="O268" s="193"/>
      <c r="P268" s="193"/>
      <c r="Q268" s="193"/>
      <c r="R268" s="193"/>
      <c r="S268" s="193"/>
      <c r="T268" s="194"/>
      <c r="AT268" s="188" t="s">
        <v>167</v>
      </c>
      <c r="AU268" s="188" t="s">
        <v>83</v>
      </c>
      <c r="AV268" s="11" t="s">
        <v>83</v>
      </c>
      <c r="AW268" s="11" t="s">
        <v>36</v>
      </c>
      <c r="AX268" s="11" t="s">
        <v>73</v>
      </c>
      <c r="AY268" s="188" t="s">
        <v>157</v>
      </c>
    </row>
    <row r="269" spans="2:51" s="11" customFormat="1" ht="13.5">
      <c r="B269" s="186"/>
      <c r="D269" s="187" t="s">
        <v>167</v>
      </c>
      <c r="E269" s="188" t="s">
        <v>5</v>
      </c>
      <c r="F269" s="189" t="s">
        <v>367</v>
      </c>
      <c r="H269" s="190">
        <v>-2.2</v>
      </c>
      <c r="I269" s="191"/>
      <c r="L269" s="186"/>
      <c r="M269" s="192"/>
      <c r="N269" s="193"/>
      <c r="O269" s="193"/>
      <c r="P269" s="193"/>
      <c r="Q269" s="193"/>
      <c r="R269" s="193"/>
      <c r="S269" s="193"/>
      <c r="T269" s="194"/>
      <c r="AT269" s="188" t="s">
        <v>167</v>
      </c>
      <c r="AU269" s="188" t="s">
        <v>83</v>
      </c>
      <c r="AV269" s="11" t="s">
        <v>83</v>
      </c>
      <c r="AW269" s="11" t="s">
        <v>36</v>
      </c>
      <c r="AX269" s="11" t="s">
        <v>73</v>
      </c>
      <c r="AY269" s="188" t="s">
        <v>157</v>
      </c>
    </row>
    <row r="270" spans="2:51" s="11" customFormat="1" ht="13.5">
      <c r="B270" s="186"/>
      <c r="D270" s="187" t="s">
        <v>167</v>
      </c>
      <c r="E270" s="188" t="s">
        <v>5</v>
      </c>
      <c r="F270" s="189" t="s">
        <v>380</v>
      </c>
      <c r="H270" s="190">
        <v>61.754</v>
      </c>
      <c r="I270" s="191"/>
      <c r="L270" s="186"/>
      <c r="M270" s="192"/>
      <c r="N270" s="193"/>
      <c r="O270" s="193"/>
      <c r="P270" s="193"/>
      <c r="Q270" s="193"/>
      <c r="R270" s="193"/>
      <c r="S270" s="193"/>
      <c r="T270" s="194"/>
      <c r="AT270" s="188" t="s">
        <v>167</v>
      </c>
      <c r="AU270" s="188" t="s">
        <v>83</v>
      </c>
      <c r="AV270" s="11" t="s">
        <v>83</v>
      </c>
      <c r="AW270" s="11" t="s">
        <v>36</v>
      </c>
      <c r="AX270" s="11" t="s">
        <v>73</v>
      </c>
      <c r="AY270" s="188" t="s">
        <v>157</v>
      </c>
    </row>
    <row r="271" spans="2:51" s="11" customFormat="1" ht="13.5">
      <c r="B271" s="186"/>
      <c r="D271" s="187" t="s">
        <v>167</v>
      </c>
      <c r="E271" s="188" t="s">
        <v>5</v>
      </c>
      <c r="F271" s="189" t="s">
        <v>374</v>
      </c>
      <c r="H271" s="190">
        <v>-3.2</v>
      </c>
      <c r="I271" s="191"/>
      <c r="L271" s="186"/>
      <c r="M271" s="192"/>
      <c r="N271" s="193"/>
      <c r="O271" s="193"/>
      <c r="P271" s="193"/>
      <c r="Q271" s="193"/>
      <c r="R271" s="193"/>
      <c r="S271" s="193"/>
      <c r="T271" s="194"/>
      <c r="AT271" s="188" t="s">
        <v>167</v>
      </c>
      <c r="AU271" s="188" t="s">
        <v>83</v>
      </c>
      <c r="AV271" s="11" t="s">
        <v>83</v>
      </c>
      <c r="AW271" s="11" t="s">
        <v>36</v>
      </c>
      <c r="AX271" s="11" t="s">
        <v>73</v>
      </c>
      <c r="AY271" s="188" t="s">
        <v>157</v>
      </c>
    </row>
    <row r="272" spans="2:51" s="11" customFormat="1" ht="13.5">
      <c r="B272" s="186"/>
      <c r="D272" s="187" t="s">
        <v>167</v>
      </c>
      <c r="E272" s="188" t="s">
        <v>5</v>
      </c>
      <c r="F272" s="189" t="s">
        <v>381</v>
      </c>
      <c r="H272" s="190">
        <v>103.291</v>
      </c>
      <c r="I272" s="191"/>
      <c r="L272" s="186"/>
      <c r="M272" s="192"/>
      <c r="N272" s="193"/>
      <c r="O272" s="193"/>
      <c r="P272" s="193"/>
      <c r="Q272" s="193"/>
      <c r="R272" s="193"/>
      <c r="S272" s="193"/>
      <c r="T272" s="194"/>
      <c r="AT272" s="188" t="s">
        <v>167</v>
      </c>
      <c r="AU272" s="188" t="s">
        <v>83</v>
      </c>
      <c r="AV272" s="11" t="s">
        <v>83</v>
      </c>
      <c r="AW272" s="11" t="s">
        <v>36</v>
      </c>
      <c r="AX272" s="11" t="s">
        <v>73</v>
      </c>
      <c r="AY272" s="188" t="s">
        <v>157</v>
      </c>
    </row>
    <row r="273" spans="2:51" s="11" customFormat="1" ht="13.5">
      <c r="B273" s="186"/>
      <c r="D273" s="187" t="s">
        <v>167</v>
      </c>
      <c r="E273" s="188" t="s">
        <v>5</v>
      </c>
      <c r="F273" s="189" t="s">
        <v>382</v>
      </c>
      <c r="H273" s="190">
        <v>-7.089</v>
      </c>
      <c r="I273" s="191"/>
      <c r="L273" s="186"/>
      <c r="M273" s="192"/>
      <c r="N273" s="193"/>
      <c r="O273" s="193"/>
      <c r="P273" s="193"/>
      <c r="Q273" s="193"/>
      <c r="R273" s="193"/>
      <c r="S273" s="193"/>
      <c r="T273" s="194"/>
      <c r="AT273" s="188" t="s">
        <v>167</v>
      </c>
      <c r="AU273" s="188" t="s">
        <v>83</v>
      </c>
      <c r="AV273" s="11" t="s">
        <v>83</v>
      </c>
      <c r="AW273" s="11" t="s">
        <v>36</v>
      </c>
      <c r="AX273" s="11" t="s">
        <v>73</v>
      </c>
      <c r="AY273" s="188" t="s">
        <v>157</v>
      </c>
    </row>
    <row r="274" spans="2:51" s="11" customFormat="1" ht="13.5">
      <c r="B274" s="186"/>
      <c r="D274" s="187" t="s">
        <v>167</v>
      </c>
      <c r="E274" s="188" t="s">
        <v>5</v>
      </c>
      <c r="F274" s="189" t="s">
        <v>383</v>
      </c>
      <c r="H274" s="190">
        <v>-4.251</v>
      </c>
      <c r="I274" s="191"/>
      <c r="L274" s="186"/>
      <c r="M274" s="192"/>
      <c r="N274" s="193"/>
      <c r="O274" s="193"/>
      <c r="P274" s="193"/>
      <c r="Q274" s="193"/>
      <c r="R274" s="193"/>
      <c r="S274" s="193"/>
      <c r="T274" s="194"/>
      <c r="AT274" s="188" t="s">
        <v>167</v>
      </c>
      <c r="AU274" s="188" t="s">
        <v>83</v>
      </c>
      <c r="AV274" s="11" t="s">
        <v>83</v>
      </c>
      <c r="AW274" s="11" t="s">
        <v>36</v>
      </c>
      <c r="AX274" s="11" t="s">
        <v>73</v>
      </c>
      <c r="AY274" s="188" t="s">
        <v>157</v>
      </c>
    </row>
    <row r="275" spans="2:51" s="11" customFormat="1" ht="13.5">
      <c r="B275" s="186"/>
      <c r="D275" s="187" t="s">
        <v>167</v>
      </c>
      <c r="E275" s="188" t="s">
        <v>5</v>
      </c>
      <c r="F275" s="189" t="s">
        <v>384</v>
      </c>
      <c r="H275" s="190">
        <v>-3.077</v>
      </c>
      <c r="I275" s="191"/>
      <c r="L275" s="186"/>
      <c r="M275" s="192"/>
      <c r="N275" s="193"/>
      <c r="O275" s="193"/>
      <c r="P275" s="193"/>
      <c r="Q275" s="193"/>
      <c r="R275" s="193"/>
      <c r="S275" s="193"/>
      <c r="T275" s="194"/>
      <c r="AT275" s="188" t="s">
        <v>167</v>
      </c>
      <c r="AU275" s="188" t="s">
        <v>83</v>
      </c>
      <c r="AV275" s="11" t="s">
        <v>83</v>
      </c>
      <c r="AW275" s="11" t="s">
        <v>36</v>
      </c>
      <c r="AX275" s="11" t="s">
        <v>73</v>
      </c>
      <c r="AY275" s="188" t="s">
        <v>157</v>
      </c>
    </row>
    <row r="276" spans="2:51" s="11" customFormat="1" ht="13.5">
      <c r="B276" s="186"/>
      <c r="D276" s="187" t="s">
        <v>167</v>
      </c>
      <c r="E276" s="188" t="s">
        <v>5</v>
      </c>
      <c r="F276" s="189" t="s">
        <v>385</v>
      </c>
      <c r="H276" s="190">
        <v>-5.516</v>
      </c>
      <c r="I276" s="191"/>
      <c r="L276" s="186"/>
      <c r="M276" s="192"/>
      <c r="N276" s="193"/>
      <c r="O276" s="193"/>
      <c r="P276" s="193"/>
      <c r="Q276" s="193"/>
      <c r="R276" s="193"/>
      <c r="S276" s="193"/>
      <c r="T276" s="194"/>
      <c r="AT276" s="188" t="s">
        <v>167</v>
      </c>
      <c r="AU276" s="188" t="s">
        <v>83</v>
      </c>
      <c r="AV276" s="11" t="s">
        <v>83</v>
      </c>
      <c r="AW276" s="11" t="s">
        <v>36</v>
      </c>
      <c r="AX276" s="11" t="s">
        <v>73</v>
      </c>
      <c r="AY276" s="188" t="s">
        <v>157</v>
      </c>
    </row>
    <row r="277" spans="2:51" s="11" customFormat="1" ht="13.5">
      <c r="B277" s="186"/>
      <c r="D277" s="187" t="s">
        <v>167</v>
      </c>
      <c r="E277" s="188" t="s">
        <v>5</v>
      </c>
      <c r="F277" s="189" t="s">
        <v>362</v>
      </c>
      <c r="H277" s="190">
        <v>-1.6</v>
      </c>
      <c r="I277" s="191"/>
      <c r="L277" s="186"/>
      <c r="M277" s="192"/>
      <c r="N277" s="193"/>
      <c r="O277" s="193"/>
      <c r="P277" s="193"/>
      <c r="Q277" s="193"/>
      <c r="R277" s="193"/>
      <c r="S277" s="193"/>
      <c r="T277" s="194"/>
      <c r="AT277" s="188" t="s">
        <v>167</v>
      </c>
      <c r="AU277" s="188" t="s">
        <v>83</v>
      </c>
      <c r="AV277" s="11" t="s">
        <v>83</v>
      </c>
      <c r="AW277" s="11" t="s">
        <v>36</v>
      </c>
      <c r="AX277" s="11" t="s">
        <v>73</v>
      </c>
      <c r="AY277" s="188" t="s">
        <v>157</v>
      </c>
    </row>
    <row r="278" spans="2:51" s="11" customFormat="1" ht="13.5">
      <c r="B278" s="186"/>
      <c r="D278" s="187" t="s">
        <v>167</v>
      </c>
      <c r="E278" s="188" t="s">
        <v>5</v>
      </c>
      <c r="F278" s="189" t="s">
        <v>386</v>
      </c>
      <c r="H278" s="190">
        <v>-17.82</v>
      </c>
      <c r="I278" s="191"/>
      <c r="L278" s="186"/>
      <c r="M278" s="192"/>
      <c r="N278" s="193"/>
      <c r="O278" s="193"/>
      <c r="P278" s="193"/>
      <c r="Q278" s="193"/>
      <c r="R278" s="193"/>
      <c r="S278" s="193"/>
      <c r="T278" s="194"/>
      <c r="AT278" s="188" t="s">
        <v>167</v>
      </c>
      <c r="AU278" s="188" t="s">
        <v>83</v>
      </c>
      <c r="AV278" s="11" t="s">
        <v>83</v>
      </c>
      <c r="AW278" s="11" t="s">
        <v>36</v>
      </c>
      <c r="AX278" s="11" t="s">
        <v>73</v>
      </c>
      <c r="AY278" s="188" t="s">
        <v>157</v>
      </c>
    </row>
    <row r="279" spans="2:51" s="11" customFormat="1" ht="13.5">
      <c r="B279" s="186"/>
      <c r="D279" s="187" t="s">
        <v>167</v>
      </c>
      <c r="E279" s="188" t="s">
        <v>5</v>
      </c>
      <c r="F279" s="189" t="s">
        <v>387</v>
      </c>
      <c r="H279" s="190">
        <v>119.75</v>
      </c>
      <c r="I279" s="191"/>
      <c r="L279" s="186"/>
      <c r="M279" s="192"/>
      <c r="N279" s="193"/>
      <c r="O279" s="193"/>
      <c r="P279" s="193"/>
      <c r="Q279" s="193"/>
      <c r="R279" s="193"/>
      <c r="S279" s="193"/>
      <c r="T279" s="194"/>
      <c r="AT279" s="188" t="s">
        <v>167</v>
      </c>
      <c r="AU279" s="188" t="s">
        <v>83</v>
      </c>
      <c r="AV279" s="11" t="s">
        <v>83</v>
      </c>
      <c r="AW279" s="11" t="s">
        <v>36</v>
      </c>
      <c r="AX279" s="11" t="s">
        <v>73</v>
      </c>
      <c r="AY279" s="188" t="s">
        <v>157</v>
      </c>
    </row>
    <row r="280" spans="2:51" s="11" customFormat="1" ht="13.5">
      <c r="B280" s="186"/>
      <c r="D280" s="187" t="s">
        <v>167</v>
      </c>
      <c r="E280" s="188" t="s">
        <v>5</v>
      </c>
      <c r="F280" s="189" t="s">
        <v>388</v>
      </c>
      <c r="H280" s="190">
        <v>-7.11</v>
      </c>
      <c r="I280" s="191"/>
      <c r="L280" s="186"/>
      <c r="M280" s="192"/>
      <c r="N280" s="193"/>
      <c r="O280" s="193"/>
      <c r="P280" s="193"/>
      <c r="Q280" s="193"/>
      <c r="R280" s="193"/>
      <c r="S280" s="193"/>
      <c r="T280" s="194"/>
      <c r="AT280" s="188" t="s">
        <v>167</v>
      </c>
      <c r="AU280" s="188" t="s">
        <v>83</v>
      </c>
      <c r="AV280" s="11" t="s">
        <v>83</v>
      </c>
      <c r="AW280" s="11" t="s">
        <v>36</v>
      </c>
      <c r="AX280" s="11" t="s">
        <v>73</v>
      </c>
      <c r="AY280" s="188" t="s">
        <v>157</v>
      </c>
    </row>
    <row r="281" spans="2:51" s="11" customFormat="1" ht="13.5">
      <c r="B281" s="186"/>
      <c r="D281" s="187" t="s">
        <v>167</v>
      </c>
      <c r="E281" s="188" t="s">
        <v>5</v>
      </c>
      <c r="F281" s="189" t="s">
        <v>389</v>
      </c>
      <c r="H281" s="190">
        <v>-5.559</v>
      </c>
      <c r="I281" s="191"/>
      <c r="L281" s="186"/>
      <c r="M281" s="192"/>
      <c r="N281" s="193"/>
      <c r="O281" s="193"/>
      <c r="P281" s="193"/>
      <c r="Q281" s="193"/>
      <c r="R281" s="193"/>
      <c r="S281" s="193"/>
      <c r="T281" s="194"/>
      <c r="AT281" s="188" t="s">
        <v>167</v>
      </c>
      <c r="AU281" s="188" t="s">
        <v>83</v>
      </c>
      <c r="AV281" s="11" t="s">
        <v>83</v>
      </c>
      <c r="AW281" s="11" t="s">
        <v>36</v>
      </c>
      <c r="AX281" s="11" t="s">
        <v>73</v>
      </c>
      <c r="AY281" s="188" t="s">
        <v>157</v>
      </c>
    </row>
    <row r="282" spans="2:51" s="11" customFormat="1" ht="13.5">
      <c r="B282" s="186"/>
      <c r="D282" s="187" t="s">
        <v>167</v>
      </c>
      <c r="E282" s="188" t="s">
        <v>5</v>
      </c>
      <c r="F282" s="189" t="s">
        <v>374</v>
      </c>
      <c r="H282" s="190">
        <v>-3.2</v>
      </c>
      <c r="I282" s="191"/>
      <c r="L282" s="186"/>
      <c r="M282" s="192"/>
      <c r="N282" s="193"/>
      <c r="O282" s="193"/>
      <c r="P282" s="193"/>
      <c r="Q282" s="193"/>
      <c r="R282" s="193"/>
      <c r="S282" s="193"/>
      <c r="T282" s="194"/>
      <c r="AT282" s="188" t="s">
        <v>167</v>
      </c>
      <c r="AU282" s="188" t="s">
        <v>83</v>
      </c>
      <c r="AV282" s="11" t="s">
        <v>83</v>
      </c>
      <c r="AW282" s="11" t="s">
        <v>36</v>
      </c>
      <c r="AX282" s="11" t="s">
        <v>73</v>
      </c>
      <c r="AY282" s="188" t="s">
        <v>157</v>
      </c>
    </row>
    <row r="283" spans="2:51" s="11" customFormat="1" ht="13.5">
      <c r="B283" s="186"/>
      <c r="D283" s="187" t="s">
        <v>167</v>
      </c>
      <c r="E283" s="188" t="s">
        <v>5</v>
      </c>
      <c r="F283" s="189" t="s">
        <v>367</v>
      </c>
      <c r="H283" s="190">
        <v>-2.2</v>
      </c>
      <c r="I283" s="191"/>
      <c r="L283" s="186"/>
      <c r="M283" s="192"/>
      <c r="N283" s="193"/>
      <c r="O283" s="193"/>
      <c r="P283" s="193"/>
      <c r="Q283" s="193"/>
      <c r="R283" s="193"/>
      <c r="S283" s="193"/>
      <c r="T283" s="194"/>
      <c r="AT283" s="188" t="s">
        <v>167</v>
      </c>
      <c r="AU283" s="188" t="s">
        <v>83</v>
      </c>
      <c r="AV283" s="11" t="s">
        <v>83</v>
      </c>
      <c r="AW283" s="11" t="s">
        <v>36</v>
      </c>
      <c r="AX283" s="11" t="s">
        <v>73</v>
      </c>
      <c r="AY283" s="188" t="s">
        <v>157</v>
      </c>
    </row>
    <row r="284" spans="2:51" s="11" customFormat="1" ht="13.5">
      <c r="B284" s="186"/>
      <c r="D284" s="187" t="s">
        <v>167</v>
      </c>
      <c r="E284" s="188" t="s">
        <v>5</v>
      </c>
      <c r="F284" s="189" t="s">
        <v>365</v>
      </c>
      <c r="H284" s="190">
        <v>-1.8</v>
      </c>
      <c r="I284" s="191"/>
      <c r="L284" s="186"/>
      <c r="M284" s="192"/>
      <c r="N284" s="193"/>
      <c r="O284" s="193"/>
      <c r="P284" s="193"/>
      <c r="Q284" s="193"/>
      <c r="R284" s="193"/>
      <c r="S284" s="193"/>
      <c r="T284" s="194"/>
      <c r="AT284" s="188" t="s">
        <v>167</v>
      </c>
      <c r="AU284" s="188" t="s">
        <v>83</v>
      </c>
      <c r="AV284" s="11" t="s">
        <v>83</v>
      </c>
      <c r="AW284" s="11" t="s">
        <v>36</v>
      </c>
      <c r="AX284" s="11" t="s">
        <v>73</v>
      </c>
      <c r="AY284" s="188" t="s">
        <v>157</v>
      </c>
    </row>
    <row r="285" spans="2:51" s="11" customFormat="1" ht="13.5">
      <c r="B285" s="186"/>
      <c r="D285" s="187" t="s">
        <v>167</v>
      </c>
      <c r="E285" s="188" t="s">
        <v>5</v>
      </c>
      <c r="F285" s="189" t="s">
        <v>390</v>
      </c>
      <c r="H285" s="190">
        <v>-6.6</v>
      </c>
      <c r="I285" s="191"/>
      <c r="L285" s="186"/>
      <c r="M285" s="192"/>
      <c r="N285" s="193"/>
      <c r="O285" s="193"/>
      <c r="P285" s="193"/>
      <c r="Q285" s="193"/>
      <c r="R285" s="193"/>
      <c r="S285" s="193"/>
      <c r="T285" s="194"/>
      <c r="AT285" s="188" t="s">
        <v>167</v>
      </c>
      <c r="AU285" s="188" t="s">
        <v>83</v>
      </c>
      <c r="AV285" s="11" t="s">
        <v>83</v>
      </c>
      <c r="AW285" s="11" t="s">
        <v>36</v>
      </c>
      <c r="AX285" s="11" t="s">
        <v>73</v>
      </c>
      <c r="AY285" s="188" t="s">
        <v>157</v>
      </c>
    </row>
    <row r="286" spans="2:51" s="11" customFormat="1" ht="13.5">
      <c r="B286" s="186"/>
      <c r="D286" s="187" t="s">
        <v>167</v>
      </c>
      <c r="E286" s="188" t="s">
        <v>5</v>
      </c>
      <c r="F286" s="189" t="s">
        <v>226</v>
      </c>
      <c r="H286" s="190">
        <v>-2.8</v>
      </c>
      <c r="I286" s="191"/>
      <c r="L286" s="186"/>
      <c r="M286" s="192"/>
      <c r="N286" s="193"/>
      <c r="O286" s="193"/>
      <c r="P286" s="193"/>
      <c r="Q286" s="193"/>
      <c r="R286" s="193"/>
      <c r="S286" s="193"/>
      <c r="T286" s="194"/>
      <c r="AT286" s="188" t="s">
        <v>167</v>
      </c>
      <c r="AU286" s="188" t="s">
        <v>83</v>
      </c>
      <c r="AV286" s="11" t="s">
        <v>83</v>
      </c>
      <c r="AW286" s="11" t="s">
        <v>36</v>
      </c>
      <c r="AX286" s="11" t="s">
        <v>73</v>
      </c>
      <c r="AY286" s="188" t="s">
        <v>157</v>
      </c>
    </row>
    <row r="287" spans="2:51" s="11" customFormat="1" ht="13.5">
      <c r="B287" s="186"/>
      <c r="D287" s="187" t="s">
        <v>167</v>
      </c>
      <c r="E287" s="188" t="s">
        <v>5</v>
      </c>
      <c r="F287" s="189" t="s">
        <v>391</v>
      </c>
      <c r="H287" s="190">
        <v>61.236</v>
      </c>
      <c r="I287" s="191"/>
      <c r="L287" s="186"/>
      <c r="M287" s="192"/>
      <c r="N287" s="193"/>
      <c r="O287" s="193"/>
      <c r="P287" s="193"/>
      <c r="Q287" s="193"/>
      <c r="R287" s="193"/>
      <c r="S287" s="193"/>
      <c r="T287" s="194"/>
      <c r="AT287" s="188" t="s">
        <v>167</v>
      </c>
      <c r="AU287" s="188" t="s">
        <v>83</v>
      </c>
      <c r="AV287" s="11" t="s">
        <v>83</v>
      </c>
      <c r="AW287" s="11" t="s">
        <v>36</v>
      </c>
      <c r="AX287" s="11" t="s">
        <v>73</v>
      </c>
      <c r="AY287" s="188" t="s">
        <v>157</v>
      </c>
    </row>
    <row r="288" spans="2:51" s="11" customFormat="1" ht="13.5">
      <c r="B288" s="186"/>
      <c r="D288" s="187" t="s">
        <v>167</v>
      </c>
      <c r="E288" s="188" t="s">
        <v>5</v>
      </c>
      <c r="F288" s="189" t="s">
        <v>389</v>
      </c>
      <c r="H288" s="190">
        <v>-5.559</v>
      </c>
      <c r="I288" s="191"/>
      <c r="L288" s="186"/>
      <c r="M288" s="192"/>
      <c r="N288" s="193"/>
      <c r="O288" s="193"/>
      <c r="P288" s="193"/>
      <c r="Q288" s="193"/>
      <c r="R288" s="193"/>
      <c r="S288" s="193"/>
      <c r="T288" s="194"/>
      <c r="AT288" s="188" t="s">
        <v>167</v>
      </c>
      <c r="AU288" s="188" t="s">
        <v>83</v>
      </c>
      <c r="AV288" s="11" t="s">
        <v>83</v>
      </c>
      <c r="AW288" s="11" t="s">
        <v>36</v>
      </c>
      <c r="AX288" s="11" t="s">
        <v>73</v>
      </c>
      <c r="AY288" s="188" t="s">
        <v>157</v>
      </c>
    </row>
    <row r="289" spans="2:51" s="11" customFormat="1" ht="13.5">
      <c r="B289" s="186"/>
      <c r="D289" s="187" t="s">
        <v>167</v>
      </c>
      <c r="E289" s="188" t="s">
        <v>5</v>
      </c>
      <c r="F289" s="189" t="s">
        <v>392</v>
      </c>
      <c r="H289" s="190">
        <v>-5.67</v>
      </c>
      <c r="I289" s="191"/>
      <c r="L289" s="186"/>
      <c r="M289" s="192"/>
      <c r="N289" s="193"/>
      <c r="O289" s="193"/>
      <c r="P289" s="193"/>
      <c r="Q289" s="193"/>
      <c r="R289" s="193"/>
      <c r="S289" s="193"/>
      <c r="T289" s="194"/>
      <c r="AT289" s="188" t="s">
        <v>167</v>
      </c>
      <c r="AU289" s="188" t="s">
        <v>83</v>
      </c>
      <c r="AV289" s="11" t="s">
        <v>83</v>
      </c>
      <c r="AW289" s="11" t="s">
        <v>36</v>
      </c>
      <c r="AX289" s="11" t="s">
        <v>73</v>
      </c>
      <c r="AY289" s="188" t="s">
        <v>157</v>
      </c>
    </row>
    <row r="290" spans="2:51" s="11" customFormat="1" ht="13.5">
      <c r="B290" s="186"/>
      <c r="D290" s="187" t="s">
        <v>167</v>
      </c>
      <c r="E290" s="188" t="s">
        <v>5</v>
      </c>
      <c r="F290" s="189" t="s">
        <v>393</v>
      </c>
      <c r="H290" s="190">
        <v>58.32</v>
      </c>
      <c r="I290" s="191"/>
      <c r="L290" s="186"/>
      <c r="M290" s="192"/>
      <c r="N290" s="193"/>
      <c r="O290" s="193"/>
      <c r="P290" s="193"/>
      <c r="Q290" s="193"/>
      <c r="R290" s="193"/>
      <c r="S290" s="193"/>
      <c r="T290" s="194"/>
      <c r="AT290" s="188" t="s">
        <v>167</v>
      </c>
      <c r="AU290" s="188" t="s">
        <v>83</v>
      </c>
      <c r="AV290" s="11" t="s">
        <v>83</v>
      </c>
      <c r="AW290" s="11" t="s">
        <v>36</v>
      </c>
      <c r="AX290" s="11" t="s">
        <v>73</v>
      </c>
      <c r="AY290" s="188" t="s">
        <v>157</v>
      </c>
    </row>
    <row r="291" spans="2:51" s="11" customFormat="1" ht="13.5">
      <c r="B291" s="186"/>
      <c r="D291" s="187" t="s">
        <v>167</v>
      </c>
      <c r="E291" s="188" t="s">
        <v>5</v>
      </c>
      <c r="F291" s="189" t="s">
        <v>392</v>
      </c>
      <c r="H291" s="190">
        <v>-5.67</v>
      </c>
      <c r="I291" s="191"/>
      <c r="L291" s="186"/>
      <c r="M291" s="192"/>
      <c r="N291" s="193"/>
      <c r="O291" s="193"/>
      <c r="P291" s="193"/>
      <c r="Q291" s="193"/>
      <c r="R291" s="193"/>
      <c r="S291" s="193"/>
      <c r="T291" s="194"/>
      <c r="AT291" s="188" t="s">
        <v>167</v>
      </c>
      <c r="AU291" s="188" t="s">
        <v>83</v>
      </c>
      <c r="AV291" s="11" t="s">
        <v>83</v>
      </c>
      <c r="AW291" s="11" t="s">
        <v>36</v>
      </c>
      <c r="AX291" s="11" t="s">
        <v>73</v>
      </c>
      <c r="AY291" s="188" t="s">
        <v>157</v>
      </c>
    </row>
    <row r="292" spans="2:51" s="11" customFormat="1" ht="13.5">
      <c r="B292" s="186"/>
      <c r="D292" s="187" t="s">
        <v>167</v>
      </c>
      <c r="E292" s="188" t="s">
        <v>5</v>
      </c>
      <c r="F292" s="189" t="s">
        <v>362</v>
      </c>
      <c r="H292" s="190">
        <v>-1.6</v>
      </c>
      <c r="I292" s="191"/>
      <c r="L292" s="186"/>
      <c r="M292" s="192"/>
      <c r="N292" s="193"/>
      <c r="O292" s="193"/>
      <c r="P292" s="193"/>
      <c r="Q292" s="193"/>
      <c r="R292" s="193"/>
      <c r="S292" s="193"/>
      <c r="T292" s="194"/>
      <c r="AT292" s="188" t="s">
        <v>167</v>
      </c>
      <c r="AU292" s="188" t="s">
        <v>83</v>
      </c>
      <c r="AV292" s="11" t="s">
        <v>83</v>
      </c>
      <c r="AW292" s="11" t="s">
        <v>36</v>
      </c>
      <c r="AX292" s="11" t="s">
        <v>73</v>
      </c>
      <c r="AY292" s="188" t="s">
        <v>157</v>
      </c>
    </row>
    <row r="293" spans="2:51" s="11" customFormat="1" ht="13.5">
      <c r="B293" s="186"/>
      <c r="D293" s="187" t="s">
        <v>167</v>
      </c>
      <c r="E293" s="188" t="s">
        <v>5</v>
      </c>
      <c r="F293" s="189" t="s">
        <v>394</v>
      </c>
      <c r="H293" s="190">
        <v>59.292</v>
      </c>
      <c r="I293" s="191"/>
      <c r="L293" s="186"/>
      <c r="M293" s="192"/>
      <c r="N293" s="193"/>
      <c r="O293" s="193"/>
      <c r="P293" s="193"/>
      <c r="Q293" s="193"/>
      <c r="R293" s="193"/>
      <c r="S293" s="193"/>
      <c r="T293" s="194"/>
      <c r="AT293" s="188" t="s">
        <v>167</v>
      </c>
      <c r="AU293" s="188" t="s">
        <v>83</v>
      </c>
      <c r="AV293" s="11" t="s">
        <v>83</v>
      </c>
      <c r="AW293" s="11" t="s">
        <v>36</v>
      </c>
      <c r="AX293" s="11" t="s">
        <v>73</v>
      </c>
      <c r="AY293" s="188" t="s">
        <v>157</v>
      </c>
    </row>
    <row r="294" spans="2:51" s="11" customFormat="1" ht="13.5">
      <c r="B294" s="186"/>
      <c r="D294" s="187" t="s">
        <v>167</v>
      </c>
      <c r="E294" s="188" t="s">
        <v>5</v>
      </c>
      <c r="F294" s="189" t="s">
        <v>367</v>
      </c>
      <c r="H294" s="190">
        <v>-2.2</v>
      </c>
      <c r="I294" s="191"/>
      <c r="L294" s="186"/>
      <c r="M294" s="192"/>
      <c r="N294" s="193"/>
      <c r="O294" s="193"/>
      <c r="P294" s="193"/>
      <c r="Q294" s="193"/>
      <c r="R294" s="193"/>
      <c r="S294" s="193"/>
      <c r="T294" s="194"/>
      <c r="AT294" s="188" t="s">
        <v>167</v>
      </c>
      <c r="AU294" s="188" t="s">
        <v>83</v>
      </c>
      <c r="AV294" s="11" t="s">
        <v>83</v>
      </c>
      <c r="AW294" s="11" t="s">
        <v>36</v>
      </c>
      <c r="AX294" s="11" t="s">
        <v>73</v>
      </c>
      <c r="AY294" s="188" t="s">
        <v>157</v>
      </c>
    </row>
    <row r="295" spans="2:51" s="11" customFormat="1" ht="13.5">
      <c r="B295" s="186"/>
      <c r="D295" s="187" t="s">
        <v>167</v>
      </c>
      <c r="E295" s="188" t="s">
        <v>5</v>
      </c>
      <c r="F295" s="189" t="s">
        <v>392</v>
      </c>
      <c r="H295" s="190">
        <v>-5.67</v>
      </c>
      <c r="I295" s="191"/>
      <c r="L295" s="186"/>
      <c r="M295" s="192"/>
      <c r="N295" s="193"/>
      <c r="O295" s="193"/>
      <c r="P295" s="193"/>
      <c r="Q295" s="193"/>
      <c r="R295" s="193"/>
      <c r="S295" s="193"/>
      <c r="T295" s="194"/>
      <c r="AT295" s="188" t="s">
        <v>167</v>
      </c>
      <c r="AU295" s="188" t="s">
        <v>83</v>
      </c>
      <c r="AV295" s="11" t="s">
        <v>83</v>
      </c>
      <c r="AW295" s="11" t="s">
        <v>36</v>
      </c>
      <c r="AX295" s="11" t="s">
        <v>73</v>
      </c>
      <c r="AY295" s="188" t="s">
        <v>157</v>
      </c>
    </row>
    <row r="296" spans="2:51" s="11" customFormat="1" ht="13.5">
      <c r="B296" s="186"/>
      <c r="D296" s="187" t="s">
        <v>167</v>
      </c>
      <c r="E296" s="188" t="s">
        <v>5</v>
      </c>
      <c r="F296" s="189" t="s">
        <v>395</v>
      </c>
      <c r="H296" s="190">
        <v>29.808</v>
      </c>
      <c r="I296" s="191"/>
      <c r="L296" s="186"/>
      <c r="M296" s="192"/>
      <c r="N296" s="193"/>
      <c r="O296" s="193"/>
      <c r="P296" s="193"/>
      <c r="Q296" s="193"/>
      <c r="R296" s="193"/>
      <c r="S296" s="193"/>
      <c r="T296" s="194"/>
      <c r="AT296" s="188" t="s">
        <v>167</v>
      </c>
      <c r="AU296" s="188" t="s">
        <v>83</v>
      </c>
      <c r="AV296" s="11" t="s">
        <v>83</v>
      </c>
      <c r="AW296" s="11" t="s">
        <v>36</v>
      </c>
      <c r="AX296" s="11" t="s">
        <v>73</v>
      </c>
      <c r="AY296" s="188" t="s">
        <v>157</v>
      </c>
    </row>
    <row r="297" spans="2:51" s="11" customFormat="1" ht="13.5">
      <c r="B297" s="186"/>
      <c r="D297" s="187" t="s">
        <v>167</v>
      </c>
      <c r="E297" s="188" t="s">
        <v>5</v>
      </c>
      <c r="F297" s="189" t="s">
        <v>365</v>
      </c>
      <c r="H297" s="190">
        <v>-1.8</v>
      </c>
      <c r="I297" s="191"/>
      <c r="L297" s="186"/>
      <c r="M297" s="192"/>
      <c r="N297" s="193"/>
      <c r="O297" s="193"/>
      <c r="P297" s="193"/>
      <c r="Q297" s="193"/>
      <c r="R297" s="193"/>
      <c r="S297" s="193"/>
      <c r="T297" s="194"/>
      <c r="AT297" s="188" t="s">
        <v>167</v>
      </c>
      <c r="AU297" s="188" t="s">
        <v>83</v>
      </c>
      <c r="AV297" s="11" t="s">
        <v>83</v>
      </c>
      <c r="AW297" s="11" t="s">
        <v>36</v>
      </c>
      <c r="AX297" s="11" t="s">
        <v>73</v>
      </c>
      <c r="AY297" s="188" t="s">
        <v>157</v>
      </c>
    </row>
    <row r="298" spans="2:51" s="11" customFormat="1" ht="13.5">
      <c r="B298" s="186"/>
      <c r="D298" s="187" t="s">
        <v>167</v>
      </c>
      <c r="E298" s="188" t="s">
        <v>5</v>
      </c>
      <c r="F298" s="189" t="s">
        <v>396</v>
      </c>
      <c r="H298" s="190">
        <v>65.124</v>
      </c>
      <c r="I298" s="191"/>
      <c r="L298" s="186"/>
      <c r="M298" s="192"/>
      <c r="N298" s="193"/>
      <c r="O298" s="193"/>
      <c r="P298" s="193"/>
      <c r="Q298" s="193"/>
      <c r="R298" s="193"/>
      <c r="S298" s="193"/>
      <c r="T298" s="194"/>
      <c r="AT298" s="188" t="s">
        <v>167</v>
      </c>
      <c r="AU298" s="188" t="s">
        <v>83</v>
      </c>
      <c r="AV298" s="11" t="s">
        <v>83</v>
      </c>
      <c r="AW298" s="11" t="s">
        <v>36</v>
      </c>
      <c r="AX298" s="11" t="s">
        <v>73</v>
      </c>
      <c r="AY298" s="188" t="s">
        <v>157</v>
      </c>
    </row>
    <row r="299" spans="2:51" s="11" customFormat="1" ht="13.5">
      <c r="B299" s="186"/>
      <c r="D299" s="187" t="s">
        <v>167</v>
      </c>
      <c r="E299" s="188" t="s">
        <v>5</v>
      </c>
      <c r="F299" s="189" t="s">
        <v>397</v>
      </c>
      <c r="H299" s="190">
        <v>-7.83</v>
      </c>
      <c r="I299" s="191"/>
      <c r="L299" s="186"/>
      <c r="M299" s="192"/>
      <c r="N299" s="193"/>
      <c r="O299" s="193"/>
      <c r="P299" s="193"/>
      <c r="Q299" s="193"/>
      <c r="R299" s="193"/>
      <c r="S299" s="193"/>
      <c r="T299" s="194"/>
      <c r="AT299" s="188" t="s">
        <v>167</v>
      </c>
      <c r="AU299" s="188" t="s">
        <v>83</v>
      </c>
      <c r="AV299" s="11" t="s">
        <v>83</v>
      </c>
      <c r="AW299" s="11" t="s">
        <v>36</v>
      </c>
      <c r="AX299" s="11" t="s">
        <v>73</v>
      </c>
      <c r="AY299" s="188" t="s">
        <v>157</v>
      </c>
    </row>
    <row r="300" spans="2:51" s="11" customFormat="1" ht="13.5">
      <c r="B300" s="186"/>
      <c r="D300" s="187" t="s">
        <v>167</v>
      </c>
      <c r="E300" s="188" t="s">
        <v>5</v>
      </c>
      <c r="F300" s="189" t="s">
        <v>362</v>
      </c>
      <c r="H300" s="190">
        <v>-1.6</v>
      </c>
      <c r="I300" s="191"/>
      <c r="L300" s="186"/>
      <c r="M300" s="192"/>
      <c r="N300" s="193"/>
      <c r="O300" s="193"/>
      <c r="P300" s="193"/>
      <c r="Q300" s="193"/>
      <c r="R300" s="193"/>
      <c r="S300" s="193"/>
      <c r="T300" s="194"/>
      <c r="AT300" s="188" t="s">
        <v>167</v>
      </c>
      <c r="AU300" s="188" t="s">
        <v>83</v>
      </c>
      <c r="AV300" s="11" t="s">
        <v>83</v>
      </c>
      <c r="AW300" s="11" t="s">
        <v>36</v>
      </c>
      <c r="AX300" s="11" t="s">
        <v>73</v>
      </c>
      <c r="AY300" s="188" t="s">
        <v>157</v>
      </c>
    </row>
    <row r="301" spans="2:51" s="11" customFormat="1" ht="13.5">
      <c r="B301" s="186"/>
      <c r="D301" s="187" t="s">
        <v>167</v>
      </c>
      <c r="E301" s="188" t="s">
        <v>5</v>
      </c>
      <c r="F301" s="189" t="s">
        <v>398</v>
      </c>
      <c r="H301" s="190">
        <v>59.162</v>
      </c>
      <c r="I301" s="191"/>
      <c r="L301" s="186"/>
      <c r="M301" s="192"/>
      <c r="N301" s="193"/>
      <c r="O301" s="193"/>
      <c r="P301" s="193"/>
      <c r="Q301" s="193"/>
      <c r="R301" s="193"/>
      <c r="S301" s="193"/>
      <c r="T301" s="194"/>
      <c r="AT301" s="188" t="s">
        <v>167</v>
      </c>
      <c r="AU301" s="188" t="s">
        <v>83</v>
      </c>
      <c r="AV301" s="11" t="s">
        <v>83</v>
      </c>
      <c r="AW301" s="11" t="s">
        <v>36</v>
      </c>
      <c r="AX301" s="11" t="s">
        <v>73</v>
      </c>
      <c r="AY301" s="188" t="s">
        <v>157</v>
      </c>
    </row>
    <row r="302" spans="2:51" s="11" customFormat="1" ht="13.5">
      <c r="B302" s="186"/>
      <c r="D302" s="187" t="s">
        <v>167</v>
      </c>
      <c r="E302" s="188" t="s">
        <v>5</v>
      </c>
      <c r="F302" s="189" t="s">
        <v>365</v>
      </c>
      <c r="H302" s="190">
        <v>-1.8</v>
      </c>
      <c r="I302" s="191"/>
      <c r="L302" s="186"/>
      <c r="M302" s="192"/>
      <c r="N302" s="193"/>
      <c r="O302" s="193"/>
      <c r="P302" s="193"/>
      <c r="Q302" s="193"/>
      <c r="R302" s="193"/>
      <c r="S302" s="193"/>
      <c r="T302" s="194"/>
      <c r="AT302" s="188" t="s">
        <v>167</v>
      </c>
      <c r="AU302" s="188" t="s">
        <v>83</v>
      </c>
      <c r="AV302" s="11" t="s">
        <v>83</v>
      </c>
      <c r="AW302" s="11" t="s">
        <v>36</v>
      </c>
      <c r="AX302" s="11" t="s">
        <v>73</v>
      </c>
      <c r="AY302" s="188" t="s">
        <v>157</v>
      </c>
    </row>
    <row r="303" spans="2:51" s="11" customFormat="1" ht="13.5">
      <c r="B303" s="186"/>
      <c r="D303" s="187" t="s">
        <v>167</v>
      </c>
      <c r="E303" s="188" t="s">
        <v>5</v>
      </c>
      <c r="F303" s="189" t="s">
        <v>367</v>
      </c>
      <c r="H303" s="190">
        <v>-2.2</v>
      </c>
      <c r="I303" s="191"/>
      <c r="L303" s="186"/>
      <c r="M303" s="192"/>
      <c r="N303" s="193"/>
      <c r="O303" s="193"/>
      <c r="P303" s="193"/>
      <c r="Q303" s="193"/>
      <c r="R303" s="193"/>
      <c r="S303" s="193"/>
      <c r="T303" s="194"/>
      <c r="AT303" s="188" t="s">
        <v>167</v>
      </c>
      <c r="AU303" s="188" t="s">
        <v>83</v>
      </c>
      <c r="AV303" s="11" t="s">
        <v>83</v>
      </c>
      <c r="AW303" s="11" t="s">
        <v>36</v>
      </c>
      <c r="AX303" s="11" t="s">
        <v>73</v>
      </c>
      <c r="AY303" s="188" t="s">
        <v>157</v>
      </c>
    </row>
    <row r="304" spans="2:51" s="11" customFormat="1" ht="13.5">
      <c r="B304" s="186"/>
      <c r="D304" s="187" t="s">
        <v>167</v>
      </c>
      <c r="E304" s="188" t="s">
        <v>5</v>
      </c>
      <c r="F304" s="189" t="s">
        <v>399</v>
      </c>
      <c r="H304" s="190">
        <v>35.834</v>
      </c>
      <c r="I304" s="191"/>
      <c r="L304" s="186"/>
      <c r="M304" s="192"/>
      <c r="N304" s="193"/>
      <c r="O304" s="193"/>
      <c r="P304" s="193"/>
      <c r="Q304" s="193"/>
      <c r="R304" s="193"/>
      <c r="S304" s="193"/>
      <c r="T304" s="194"/>
      <c r="AT304" s="188" t="s">
        <v>167</v>
      </c>
      <c r="AU304" s="188" t="s">
        <v>83</v>
      </c>
      <c r="AV304" s="11" t="s">
        <v>83</v>
      </c>
      <c r="AW304" s="11" t="s">
        <v>36</v>
      </c>
      <c r="AX304" s="11" t="s">
        <v>73</v>
      </c>
      <c r="AY304" s="188" t="s">
        <v>157</v>
      </c>
    </row>
    <row r="305" spans="2:51" s="11" customFormat="1" ht="13.5">
      <c r="B305" s="186"/>
      <c r="D305" s="187" t="s">
        <v>167</v>
      </c>
      <c r="E305" s="188" t="s">
        <v>5</v>
      </c>
      <c r="F305" s="189" t="s">
        <v>355</v>
      </c>
      <c r="H305" s="190">
        <v>-3.6</v>
      </c>
      <c r="I305" s="191"/>
      <c r="L305" s="186"/>
      <c r="M305" s="192"/>
      <c r="N305" s="193"/>
      <c r="O305" s="193"/>
      <c r="P305" s="193"/>
      <c r="Q305" s="193"/>
      <c r="R305" s="193"/>
      <c r="S305" s="193"/>
      <c r="T305" s="194"/>
      <c r="AT305" s="188" t="s">
        <v>167</v>
      </c>
      <c r="AU305" s="188" t="s">
        <v>83</v>
      </c>
      <c r="AV305" s="11" t="s">
        <v>83</v>
      </c>
      <c r="AW305" s="11" t="s">
        <v>36</v>
      </c>
      <c r="AX305" s="11" t="s">
        <v>73</v>
      </c>
      <c r="AY305" s="188" t="s">
        <v>157</v>
      </c>
    </row>
    <row r="306" spans="2:51" s="11" customFormat="1" ht="13.5">
      <c r="B306" s="186"/>
      <c r="D306" s="187" t="s">
        <v>167</v>
      </c>
      <c r="E306" s="188" t="s">
        <v>5</v>
      </c>
      <c r="F306" s="189" t="s">
        <v>400</v>
      </c>
      <c r="H306" s="190">
        <v>66.744</v>
      </c>
      <c r="I306" s="191"/>
      <c r="L306" s="186"/>
      <c r="M306" s="192"/>
      <c r="N306" s="193"/>
      <c r="O306" s="193"/>
      <c r="P306" s="193"/>
      <c r="Q306" s="193"/>
      <c r="R306" s="193"/>
      <c r="S306" s="193"/>
      <c r="T306" s="194"/>
      <c r="AT306" s="188" t="s">
        <v>167</v>
      </c>
      <c r="AU306" s="188" t="s">
        <v>83</v>
      </c>
      <c r="AV306" s="11" t="s">
        <v>83</v>
      </c>
      <c r="AW306" s="11" t="s">
        <v>36</v>
      </c>
      <c r="AX306" s="11" t="s">
        <v>73</v>
      </c>
      <c r="AY306" s="188" t="s">
        <v>157</v>
      </c>
    </row>
    <row r="307" spans="2:51" s="11" customFormat="1" ht="13.5">
      <c r="B307" s="186"/>
      <c r="D307" s="187" t="s">
        <v>167</v>
      </c>
      <c r="E307" s="188" t="s">
        <v>5</v>
      </c>
      <c r="F307" s="189" t="s">
        <v>367</v>
      </c>
      <c r="H307" s="190">
        <v>-2.2</v>
      </c>
      <c r="I307" s="191"/>
      <c r="L307" s="186"/>
      <c r="M307" s="192"/>
      <c r="N307" s="193"/>
      <c r="O307" s="193"/>
      <c r="P307" s="193"/>
      <c r="Q307" s="193"/>
      <c r="R307" s="193"/>
      <c r="S307" s="193"/>
      <c r="T307" s="194"/>
      <c r="AT307" s="188" t="s">
        <v>167</v>
      </c>
      <c r="AU307" s="188" t="s">
        <v>83</v>
      </c>
      <c r="AV307" s="11" t="s">
        <v>83</v>
      </c>
      <c r="AW307" s="11" t="s">
        <v>36</v>
      </c>
      <c r="AX307" s="11" t="s">
        <v>73</v>
      </c>
      <c r="AY307" s="188" t="s">
        <v>157</v>
      </c>
    </row>
    <row r="308" spans="2:51" s="11" customFormat="1" ht="13.5">
      <c r="B308" s="186"/>
      <c r="D308" s="187" t="s">
        <v>167</v>
      </c>
      <c r="E308" s="188" t="s">
        <v>5</v>
      </c>
      <c r="F308" s="189" t="s">
        <v>365</v>
      </c>
      <c r="H308" s="190">
        <v>-1.8</v>
      </c>
      <c r="I308" s="191"/>
      <c r="L308" s="186"/>
      <c r="M308" s="192"/>
      <c r="N308" s="193"/>
      <c r="O308" s="193"/>
      <c r="P308" s="193"/>
      <c r="Q308" s="193"/>
      <c r="R308" s="193"/>
      <c r="S308" s="193"/>
      <c r="T308" s="194"/>
      <c r="AT308" s="188" t="s">
        <v>167</v>
      </c>
      <c r="AU308" s="188" t="s">
        <v>83</v>
      </c>
      <c r="AV308" s="11" t="s">
        <v>83</v>
      </c>
      <c r="AW308" s="11" t="s">
        <v>36</v>
      </c>
      <c r="AX308" s="11" t="s">
        <v>73</v>
      </c>
      <c r="AY308" s="188" t="s">
        <v>157</v>
      </c>
    </row>
    <row r="309" spans="2:51" s="11" customFormat="1" ht="13.5">
      <c r="B309" s="186"/>
      <c r="D309" s="187" t="s">
        <v>167</v>
      </c>
      <c r="E309" s="188" t="s">
        <v>5</v>
      </c>
      <c r="F309" s="189" t="s">
        <v>401</v>
      </c>
      <c r="H309" s="190">
        <v>-17.01</v>
      </c>
      <c r="I309" s="191"/>
      <c r="L309" s="186"/>
      <c r="M309" s="192"/>
      <c r="N309" s="193"/>
      <c r="O309" s="193"/>
      <c r="P309" s="193"/>
      <c r="Q309" s="193"/>
      <c r="R309" s="193"/>
      <c r="S309" s="193"/>
      <c r="T309" s="194"/>
      <c r="AT309" s="188" t="s">
        <v>167</v>
      </c>
      <c r="AU309" s="188" t="s">
        <v>83</v>
      </c>
      <c r="AV309" s="11" t="s">
        <v>83</v>
      </c>
      <c r="AW309" s="11" t="s">
        <v>36</v>
      </c>
      <c r="AX309" s="11" t="s">
        <v>73</v>
      </c>
      <c r="AY309" s="188" t="s">
        <v>157</v>
      </c>
    </row>
    <row r="310" spans="2:51" s="11" customFormat="1" ht="13.5">
      <c r="B310" s="186"/>
      <c r="D310" s="187" t="s">
        <v>167</v>
      </c>
      <c r="E310" s="188" t="s">
        <v>5</v>
      </c>
      <c r="F310" s="189" t="s">
        <v>397</v>
      </c>
      <c r="H310" s="190">
        <v>-7.83</v>
      </c>
      <c r="I310" s="191"/>
      <c r="L310" s="186"/>
      <c r="M310" s="192"/>
      <c r="N310" s="193"/>
      <c r="O310" s="193"/>
      <c r="P310" s="193"/>
      <c r="Q310" s="193"/>
      <c r="R310" s="193"/>
      <c r="S310" s="193"/>
      <c r="T310" s="194"/>
      <c r="AT310" s="188" t="s">
        <v>167</v>
      </c>
      <c r="AU310" s="188" t="s">
        <v>83</v>
      </c>
      <c r="AV310" s="11" t="s">
        <v>83</v>
      </c>
      <c r="AW310" s="11" t="s">
        <v>36</v>
      </c>
      <c r="AX310" s="11" t="s">
        <v>73</v>
      </c>
      <c r="AY310" s="188" t="s">
        <v>157</v>
      </c>
    </row>
    <row r="311" spans="2:51" s="11" customFormat="1" ht="13.5">
      <c r="B311" s="186"/>
      <c r="D311" s="187" t="s">
        <v>167</v>
      </c>
      <c r="E311" s="188" t="s">
        <v>5</v>
      </c>
      <c r="F311" s="189" t="s">
        <v>402</v>
      </c>
      <c r="H311" s="190">
        <v>65.772</v>
      </c>
      <c r="I311" s="191"/>
      <c r="L311" s="186"/>
      <c r="M311" s="192"/>
      <c r="N311" s="193"/>
      <c r="O311" s="193"/>
      <c r="P311" s="193"/>
      <c r="Q311" s="193"/>
      <c r="R311" s="193"/>
      <c r="S311" s="193"/>
      <c r="T311" s="194"/>
      <c r="AT311" s="188" t="s">
        <v>167</v>
      </c>
      <c r="AU311" s="188" t="s">
        <v>83</v>
      </c>
      <c r="AV311" s="11" t="s">
        <v>83</v>
      </c>
      <c r="AW311" s="11" t="s">
        <v>36</v>
      </c>
      <c r="AX311" s="11" t="s">
        <v>73</v>
      </c>
      <c r="AY311" s="188" t="s">
        <v>157</v>
      </c>
    </row>
    <row r="312" spans="2:51" s="11" customFormat="1" ht="13.5">
      <c r="B312" s="186"/>
      <c r="D312" s="187" t="s">
        <v>167</v>
      </c>
      <c r="E312" s="188" t="s">
        <v>5</v>
      </c>
      <c r="F312" s="189" t="s">
        <v>367</v>
      </c>
      <c r="H312" s="190">
        <v>-2.2</v>
      </c>
      <c r="I312" s="191"/>
      <c r="L312" s="186"/>
      <c r="M312" s="192"/>
      <c r="N312" s="193"/>
      <c r="O312" s="193"/>
      <c r="P312" s="193"/>
      <c r="Q312" s="193"/>
      <c r="R312" s="193"/>
      <c r="S312" s="193"/>
      <c r="T312" s="194"/>
      <c r="AT312" s="188" t="s">
        <v>167</v>
      </c>
      <c r="AU312" s="188" t="s">
        <v>83</v>
      </c>
      <c r="AV312" s="11" t="s">
        <v>83</v>
      </c>
      <c r="AW312" s="11" t="s">
        <v>36</v>
      </c>
      <c r="AX312" s="11" t="s">
        <v>73</v>
      </c>
      <c r="AY312" s="188" t="s">
        <v>157</v>
      </c>
    </row>
    <row r="313" spans="2:51" s="11" customFormat="1" ht="13.5">
      <c r="B313" s="186"/>
      <c r="D313" s="187" t="s">
        <v>167</v>
      </c>
      <c r="E313" s="188" t="s">
        <v>5</v>
      </c>
      <c r="F313" s="189" t="s">
        <v>403</v>
      </c>
      <c r="H313" s="190">
        <v>14.904</v>
      </c>
      <c r="I313" s="191"/>
      <c r="L313" s="186"/>
      <c r="M313" s="192"/>
      <c r="N313" s="193"/>
      <c r="O313" s="193"/>
      <c r="P313" s="193"/>
      <c r="Q313" s="193"/>
      <c r="R313" s="193"/>
      <c r="S313" s="193"/>
      <c r="T313" s="194"/>
      <c r="AT313" s="188" t="s">
        <v>167</v>
      </c>
      <c r="AU313" s="188" t="s">
        <v>83</v>
      </c>
      <c r="AV313" s="11" t="s">
        <v>83</v>
      </c>
      <c r="AW313" s="11" t="s">
        <v>36</v>
      </c>
      <c r="AX313" s="11" t="s">
        <v>73</v>
      </c>
      <c r="AY313" s="188" t="s">
        <v>157</v>
      </c>
    </row>
    <row r="314" spans="2:51" s="11" customFormat="1" ht="13.5">
      <c r="B314" s="186"/>
      <c r="D314" s="187" t="s">
        <v>167</v>
      </c>
      <c r="E314" s="188" t="s">
        <v>5</v>
      </c>
      <c r="F314" s="189" t="s">
        <v>226</v>
      </c>
      <c r="H314" s="190">
        <v>-2.8</v>
      </c>
      <c r="I314" s="191"/>
      <c r="L314" s="186"/>
      <c r="M314" s="192"/>
      <c r="N314" s="193"/>
      <c r="O314" s="193"/>
      <c r="P314" s="193"/>
      <c r="Q314" s="193"/>
      <c r="R314" s="193"/>
      <c r="S314" s="193"/>
      <c r="T314" s="194"/>
      <c r="AT314" s="188" t="s">
        <v>167</v>
      </c>
      <c r="AU314" s="188" t="s">
        <v>83</v>
      </c>
      <c r="AV314" s="11" t="s">
        <v>83</v>
      </c>
      <c r="AW314" s="11" t="s">
        <v>36</v>
      </c>
      <c r="AX314" s="11" t="s">
        <v>73</v>
      </c>
      <c r="AY314" s="188" t="s">
        <v>157</v>
      </c>
    </row>
    <row r="315" spans="2:51" s="11" customFormat="1" ht="13.5">
      <c r="B315" s="186"/>
      <c r="D315" s="187" t="s">
        <v>167</v>
      </c>
      <c r="E315" s="188" t="s">
        <v>5</v>
      </c>
      <c r="F315" s="189" t="s">
        <v>404</v>
      </c>
      <c r="H315" s="190">
        <v>16.524</v>
      </c>
      <c r="I315" s="191"/>
      <c r="L315" s="186"/>
      <c r="M315" s="192"/>
      <c r="N315" s="193"/>
      <c r="O315" s="193"/>
      <c r="P315" s="193"/>
      <c r="Q315" s="193"/>
      <c r="R315" s="193"/>
      <c r="S315" s="193"/>
      <c r="T315" s="194"/>
      <c r="AT315" s="188" t="s">
        <v>167</v>
      </c>
      <c r="AU315" s="188" t="s">
        <v>83</v>
      </c>
      <c r="AV315" s="11" t="s">
        <v>83</v>
      </c>
      <c r="AW315" s="11" t="s">
        <v>36</v>
      </c>
      <c r="AX315" s="11" t="s">
        <v>73</v>
      </c>
      <c r="AY315" s="188" t="s">
        <v>157</v>
      </c>
    </row>
    <row r="316" spans="2:51" s="11" customFormat="1" ht="13.5">
      <c r="B316" s="186"/>
      <c r="D316" s="187" t="s">
        <v>167</v>
      </c>
      <c r="E316" s="188" t="s">
        <v>5</v>
      </c>
      <c r="F316" s="189" t="s">
        <v>226</v>
      </c>
      <c r="H316" s="190">
        <v>-2.8</v>
      </c>
      <c r="I316" s="191"/>
      <c r="L316" s="186"/>
      <c r="M316" s="192"/>
      <c r="N316" s="193"/>
      <c r="O316" s="193"/>
      <c r="P316" s="193"/>
      <c r="Q316" s="193"/>
      <c r="R316" s="193"/>
      <c r="S316" s="193"/>
      <c r="T316" s="194"/>
      <c r="AT316" s="188" t="s">
        <v>167</v>
      </c>
      <c r="AU316" s="188" t="s">
        <v>83</v>
      </c>
      <c r="AV316" s="11" t="s">
        <v>83</v>
      </c>
      <c r="AW316" s="11" t="s">
        <v>36</v>
      </c>
      <c r="AX316" s="11" t="s">
        <v>73</v>
      </c>
      <c r="AY316" s="188" t="s">
        <v>157</v>
      </c>
    </row>
    <row r="317" spans="2:51" s="11" customFormat="1" ht="13.5">
      <c r="B317" s="186"/>
      <c r="D317" s="187" t="s">
        <v>167</v>
      </c>
      <c r="E317" s="188" t="s">
        <v>5</v>
      </c>
      <c r="F317" s="189" t="s">
        <v>405</v>
      </c>
      <c r="H317" s="190">
        <v>16.848</v>
      </c>
      <c r="I317" s="191"/>
      <c r="L317" s="186"/>
      <c r="M317" s="192"/>
      <c r="N317" s="193"/>
      <c r="O317" s="193"/>
      <c r="P317" s="193"/>
      <c r="Q317" s="193"/>
      <c r="R317" s="193"/>
      <c r="S317" s="193"/>
      <c r="T317" s="194"/>
      <c r="AT317" s="188" t="s">
        <v>167</v>
      </c>
      <c r="AU317" s="188" t="s">
        <v>83</v>
      </c>
      <c r="AV317" s="11" t="s">
        <v>83</v>
      </c>
      <c r="AW317" s="11" t="s">
        <v>36</v>
      </c>
      <c r="AX317" s="11" t="s">
        <v>73</v>
      </c>
      <c r="AY317" s="188" t="s">
        <v>157</v>
      </c>
    </row>
    <row r="318" spans="2:51" s="11" customFormat="1" ht="13.5">
      <c r="B318" s="186"/>
      <c r="D318" s="187" t="s">
        <v>167</v>
      </c>
      <c r="E318" s="188" t="s">
        <v>5</v>
      </c>
      <c r="F318" s="189" t="s">
        <v>238</v>
      </c>
      <c r="H318" s="190">
        <v>-1.4</v>
      </c>
      <c r="I318" s="191"/>
      <c r="L318" s="186"/>
      <c r="M318" s="192"/>
      <c r="N318" s="193"/>
      <c r="O318" s="193"/>
      <c r="P318" s="193"/>
      <c r="Q318" s="193"/>
      <c r="R318" s="193"/>
      <c r="S318" s="193"/>
      <c r="T318" s="194"/>
      <c r="AT318" s="188" t="s">
        <v>167</v>
      </c>
      <c r="AU318" s="188" t="s">
        <v>83</v>
      </c>
      <c r="AV318" s="11" t="s">
        <v>83</v>
      </c>
      <c r="AW318" s="11" t="s">
        <v>36</v>
      </c>
      <c r="AX318" s="11" t="s">
        <v>73</v>
      </c>
      <c r="AY318" s="188" t="s">
        <v>157</v>
      </c>
    </row>
    <row r="319" spans="2:51" s="11" customFormat="1" ht="13.5">
      <c r="B319" s="186"/>
      <c r="D319" s="187" t="s">
        <v>167</v>
      </c>
      <c r="E319" s="188" t="s">
        <v>5</v>
      </c>
      <c r="F319" s="189" t="s">
        <v>406</v>
      </c>
      <c r="H319" s="190">
        <v>18.468</v>
      </c>
      <c r="I319" s="191"/>
      <c r="L319" s="186"/>
      <c r="M319" s="192"/>
      <c r="N319" s="193"/>
      <c r="O319" s="193"/>
      <c r="P319" s="193"/>
      <c r="Q319" s="193"/>
      <c r="R319" s="193"/>
      <c r="S319" s="193"/>
      <c r="T319" s="194"/>
      <c r="AT319" s="188" t="s">
        <v>167</v>
      </c>
      <c r="AU319" s="188" t="s">
        <v>83</v>
      </c>
      <c r="AV319" s="11" t="s">
        <v>83</v>
      </c>
      <c r="AW319" s="11" t="s">
        <v>36</v>
      </c>
      <c r="AX319" s="11" t="s">
        <v>73</v>
      </c>
      <c r="AY319" s="188" t="s">
        <v>157</v>
      </c>
    </row>
    <row r="320" spans="2:51" s="11" customFormat="1" ht="13.5">
      <c r="B320" s="186"/>
      <c r="D320" s="187" t="s">
        <v>167</v>
      </c>
      <c r="E320" s="188" t="s">
        <v>5</v>
      </c>
      <c r="F320" s="189" t="s">
        <v>238</v>
      </c>
      <c r="H320" s="190">
        <v>-1.4</v>
      </c>
      <c r="I320" s="191"/>
      <c r="L320" s="186"/>
      <c r="M320" s="192"/>
      <c r="N320" s="193"/>
      <c r="O320" s="193"/>
      <c r="P320" s="193"/>
      <c r="Q320" s="193"/>
      <c r="R320" s="193"/>
      <c r="S320" s="193"/>
      <c r="T320" s="194"/>
      <c r="AT320" s="188" t="s">
        <v>167</v>
      </c>
      <c r="AU320" s="188" t="s">
        <v>83</v>
      </c>
      <c r="AV320" s="11" t="s">
        <v>83</v>
      </c>
      <c r="AW320" s="11" t="s">
        <v>36</v>
      </c>
      <c r="AX320" s="11" t="s">
        <v>73</v>
      </c>
      <c r="AY320" s="188" t="s">
        <v>157</v>
      </c>
    </row>
    <row r="321" spans="2:51" s="11" customFormat="1" ht="13.5">
      <c r="B321" s="186"/>
      <c r="D321" s="187" t="s">
        <v>167</v>
      </c>
      <c r="E321" s="188" t="s">
        <v>5</v>
      </c>
      <c r="F321" s="189" t="s">
        <v>407</v>
      </c>
      <c r="H321" s="190">
        <v>-349.349</v>
      </c>
      <c r="I321" s="191"/>
      <c r="L321" s="186"/>
      <c r="M321" s="192"/>
      <c r="N321" s="193"/>
      <c r="O321" s="193"/>
      <c r="P321" s="193"/>
      <c r="Q321" s="193"/>
      <c r="R321" s="193"/>
      <c r="S321" s="193"/>
      <c r="T321" s="194"/>
      <c r="AT321" s="188" t="s">
        <v>167</v>
      </c>
      <c r="AU321" s="188" t="s">
        <v>83</v>
      </c>
      <c r="AV321" s="11" t="s">
        <v>83</v>
      </c>
      <c r="AW321" s="11" t="s">
        <v>36</v>
      </c>
      <c r="AX321" s="11" t="s">
        <v>73</v>
      </c>
      <c r="AY321" s="188" t="s">
        <v>157</v>
      </c>
    </row>
    <row r="322" spans="2:51" s="12" customFormat="1" ht="13.5">
      <c r="B322" s="198"/>
      <c r="D322" s="187" t="s">
        <v>167</v>
      </c>
      <c r="E322" s="199" t="s">
        <v>5</v>
      </c>
      <c r="F322" s="200" t="s">
        <v>227</v>
      </c>
      <c r="H322" s="201">
        <v>1336.511</v>
      </c>
      <c r="I322" s="202"/>
      <c r="L322" s="198"/>
      <c r="M322" s="203"/>
      <c r="N322" s="204"/>
      <c r="O322" s="204"/>
      <c r="P322" s="204"/>
      <c r="Q322" s="204"/>
      <c r="R322" s="204"/>
      <c r="S322" s="204"/>
      <c r="T322" s="205"/>
      <c r="AT322" s="199" t="s">
        <v>167</v>
      </c>
      <c r="AU322" s="199" t="s">
        <v>83</v>
      </c>
      <c r="AV322" s="12" t="s">
        <v>165</v>
      </c>
      <c r="AW322" s="12" t="s">
        <v>36</v>
      </c>
      <c r="AX322" s="12" t="s">
        <v>81</v>
      </c>
      <c r="AY322" s="199" t="s">
        <v>157</v>
      </c>
    </row>
    <row r="323" spans="2:65" s="1" customFormat="1" ht="25.5" customHeight="1">
      <c r="B323" s="173"/>
      <c r="C323" s="174" t="s">
        <v>408</v>
      </c>
      <c r="D323" s="174" t="s">
        <v>160</v>
      </c>
      <c r="E323" s="175" t="s">
        <v>409</v>
      </c>
      <c r="F323" s="176" t="s">
        <v>410</v>
      </c>
      <c r="G323" s="177" t="s">
        <v>207</v>
      </c>
      <c r="H323" s="178">
        <v>1685.86</v>
      </c>
      <c r="I323" s="179"/>
      <c r="J323" s="180">
        <f>ROUND(I323*H323,2)</f>
        <v>0</v>
      </c>
      <c r="K323" s="176" t="s">
        <v>164</v>
      </c>
      <c r="L323" s="40"/>
      <c r="M323" s="181" t="s">
        <v>5</v>
      </c>
      <c r="N323" s="182" t="s">
        <v>44</v>
      </c>
      <c r="O323" s="41"/>
      <c r="P323" s="183">
        <f>O323*H323</f>
        <v>0</v>
      </c>
      <c r="Q323" s="183">
        <v>0.0079</v>
      </c>
      <c r="R323" s="183">
        <f>Q323*H323</f>
        <v>13.318294</v>
      </c>
      <c r="S323" s="183">
        <v>0</v>
      </c>
      <c r="T323" s="184">
        <f>S323*H323</f>
        <v>0</v>
      </c>
      <c r="AR323" s="23" t="s">
        <v>165</v>
      </c>
      <c r="AT323" s="23" t="s">
        <v>160</v>
      </c>
      <c r="AU323" s="23" t="s">
        <v>83</v>
      </c>
      <c r="AY323" s="23" t="s">
        <v>157</v>
      </c>
      <c r="BE323" s="185">
        <f>IF(N323="základní",J323,0)</f>
        <v>0</v>
      </c>
      <c r="BF323" s="185">
        <f>IF(N323="snížená",J323,0)</f>
        <v>0</v>
      </c>
      <c r="BG323" s="185">
        <f>IF(N323="zákl. přenesená",J323,0)</f>
        <v>0</v>
      </c>
      <c r="BH323" s="185">
        <f>IF(N323="sníž. přenesená",J323,0)</f>
        <v>0</v>
      </c>
      <c r="BI323" s="185">
        <f>IF(N323="nulová",J323,0)</f>
        <v>0</v>
      </c>
      <c r="BJ323" s="23" t="s">
        <v>81</v>
      </c>
      <c r="BK323" s="185">
        <f>ROUND(I323*H323,2)</f>
        <v>0</v>
      </c>
      <c r="BL323" s="23" t="s">
        <v>165</v>
      </c>
      <c r="BM323" s="23" t="s">
        <v>411</v>
      </c>
    </row>
    <row r="324" spans="2:47" s="1" customFormat="1" ht="94.5">
      <c r="B324" s="40"/>
      <c r="D324" s="187" t="s">
        <v>177</v>
      </c>
      <c r="F324" s="197" t="s">
        <v>319</v>
      </c>
      <c r="I324" s="148"/>
      <c r="L324" s="40"/>
      <c r="M324" s="196"/>
      <c r="N324" s="41"/>
      <c r="O324" s="41"/>
      <c r="P324" s="41"/>
      <c r="Q324" s="41"/>
      <c r="R324" s="41"/>
      <c r="S324" s="41"/>
      <c r="T324" s="69"/>
      <c r="AT324" s="23" t="s">
        <v>177</v>
      </c>
      <c r="AU324" s="23" t="s">
        <v>83</v>
      </c>
    </row>
    <row r="325" spans="2:51" s="11" customFormat="1" ht="13.5">
      <c r="B325" s="186"/>
      <c r="D325" s="187" t="s">
        <v>167</v>
      </c>
      <c r="E325" s="188" t="s">
        <v>5</v>
      </c>
      <c r="F325" s="189" t="s">
        <v>345</v>
      </c>
      <c r="H325" s="190">
        <v>58.838</v>
      </c>
      <c r="I325" s="191"/>
      <c r="L325" s="186"/>
      <c r="M325" s="192"/>
      <c r="N325" s="193"/>
      <c r="O325" s="193"/>
      <c r="P325" s="193"/>
      <c r="Q325" s="193"/>
      <c r="R325" s="193"/>
      <c r="S325" s="193"/>
      <c r="T325" s="194"/>
      <c r="AT325" s="188" t="s">
        <v>167</v>
      </c>
      <c r="AU325" s="188" t="s">
        <v>83</v>
      </c>
      <c r="AV325" s="11" t="s">
        <v>83</v>
      </c>
      <c r="AW325" s="11" t="s">
        <v>36</v>
      </c>
      <c r="AX325" s="11" t="s">
        <v>73</v>
      </c>
      <c r="AY325" s="188" t="s">
        <v>157</v>
      </c>
    </row>
    <row r="326" spans="2:51" s="11" customFormat="1" ht="13.5">
      <c r="B326" s="186"/>
      <c r="D326" s="187" t="s">
        <v>167</v>
      </c>
      <c r="E326" s="188" t="s">
        <v>5</v>
      </c>
      <c r="F326" s="189" t="s">
        <v>346</v>
      </c>
      <c r="H326" s="190">
        <v>-2.424</v>
      </c>
      <c r="I326" s="191"/>
      <c r="L326" s="186"/>
      <c r="M326" s="192"/>
      <c r="N326" s="193"/>
      <c r="O326" s="193"/>
      <c r="P326" s="193"/>
      <c r="Q326" s="193"/>
      <c r="R326" s="193"/>
      <c r="S326" s="193"/>
      <c r="T326" s="194"/>
      <c r="AT326" s="188" t="s">
        <v>167</v>
      </c>
      <c r="AU326" s="188" t="s">
        <v>83</v>
      </c>
      <c r="AV326" s="11" t="s">
        <v>83</v>
      </c>
      <c r="AW326" s="11" t="s">
        <v>36</v>
      </c>
      <c r="AX326" s="11" t="s">
        <v>73</v>
      </c>
      <c r="AY326" s="188" t="s">
        <v>157</v>
      </c>
    </row>
    <row r="327" spans="2:51" s="11" customFormat="1" ht="13.5">
      <c r="B327" s="186"/>
      <c r="D327" s="187" t="s">
        <v>167</v>
      </c>
      <c r="E327" s="188" t="s">
        <v>5</v>
      </c>
      <c r="F327" s="189" t="s">
        <v>347</v>
      </c>
      <c r="H327" s="190">
        <v>-19.8</v>
      </c>
      <c r="I327" s="191"/>
      <c r="L327" s="186"/>
      <c r="M327" s="192"/>
      <c r="N327" s="193"/>
      <c r="O327" s="193"/>
      <c r="P327" s="193"/>
      <c r="Q327" s="193"/>
      <c r="R327" s="193"/>
      <c r="S327" s="193"/>
      <c r="T327" s="194"/>
      <c r="AT327" s="188" t="s">
        <v>167</v>
      </c>
      <c r="AU327" s="188" t="s">
        <v>83</v>
      </c>
      <c r="AV327" s="11" t="s">
        <v>83</v>
      </c>
      <c r="AW327" s="11" t="s">
        <v>36</v>
      </c>
      <c r="AX327" s="11" t="s">
        <v>73</v>
      </c>
      <c r="AY327" s="188" t="s">
        <v>157</v>
      </c>
    </row>
    <row r="328" spans="2:51" s="11" customFormat="1" ht="13.5">
      <c r="B328" s="186"/>
      <c r="D328" s="187" t="s">
        <v>167</v>
      </c>
      <c r="E328" s="188" t="s">
        <v>5</v>
      </c>
      <c r="F328" s="189" t="s">
        <v>345</v>
      </c>
      <c r="H328" s="190">
        <v>58.838</v>
      </c>
      <c r="I328" s="191"/>
      <c r="L328" s="186"/>
      <c r="M328" s="192"/>
      <c r="N328" s="193"/>
      <c r="O328" s="193"/>
      <c r="P328" s="193"/>
      <c r="Q328" s="193"/>
      <c r="R328" s="193"/>
      <c r="S328" s="193"/>
      <c r="T328" s="194"/>
      <c r="AT328" s="188" t="s">
        <v>167</v>
      </c>
      <c r="AU328" s="188" t="s">
        <v>83</v>
      </c>
      <c r="AV328" s="11" t="s">
        <v>83</v>
      </c>
      <c r="AW328" s="11" t="s">
        <v>36</v>
      </c>
      <c r="AX328" s="11" t="s">
        <v>73</v>
      </c>
      <c r="AY328" s="188" t="s">
        <v>157</v>
      </c>
    </row>
    <row r="329" spans="2:51" s="11" customFormat="1" ht="13.5">
      <c r="B329" s="186"/>
      <c r="D329" s="187" t="s">
        <v>167</v>
      </c>
      <c r="E329" s="188" t="s">
        <v>5</v>
      </c>
      <c r="F329" s="189" t="s">
        <v>346</v>
      </c>
      <c r="H329" s="190">
        <v>-2.424</v>
      </c>
      <c r="I329" s="191"/>
      <c r="L329" s="186"/>
      <c r="M329" s="192"/>
      <c r="N329" s="193"/>
      <c r="O329" s="193"/>
      <c r="P329" s="193"/>
      <c r="Q329" s="193"/>
      <c r="R329" s="193"/>
      <c r="S329" s="193"/>
      <c r="T329" s="194"/>
      <c r="AT329" s="188" t="s">
        <v>167</v>
      </c>
      <c r="AU329" s="188" t="s">
        <v>83</v>
      </c>
      <c r="AV329" s="11" t="s">
        <v>83</v>
      </c>
      <c r="AW329" s="11" t="s">
        <v>36</v>
      </c>
      <c r="AX329" s="11" t="s">
        <v>73</v>
      </c>
      <c r="AY329" s="188" t="s">
        <v>157</v>
      </c>
    </row>
    <row r="330" spans="2:51" s="11" customFormat="1" ht="13.5">
      <c r="B330" s="186"/>
      <c r="D330" s="187" t="s">
        <v>167</v>
      </c>
      <c r="E330" s="188" t="s">
        <v>5</v>
      </c>
      <c r="F330" s="189" t="s">
        <v>348</v>
      </c>
      <c r="H330" s="190">
        <v>71.474</v>
      </c>
      <c r="I330" s="191"/>
      <c r="L330" s="186"/>
      <c r="M330" s="192"/>
      <c r="N330" s="193"/>
      <c r="O330" s="193"/>
      <c r="P330" s="193"/>
      <c r="Q330" s="193"/>
      <c r="R330" s="193"/>
      <c r="S330" s="193"/>
      <c r="T330" s="194"/>
      <c r="AT330" s="188" t="s">
        <v>167</v>
      </c>
      <c r="AU330" s="188" t="s">
        <v>83</v>
      </c>
      <c r="AV330" s="11" t="s">
        <v>83</v>
      </c>
      <c r="AW330" s="11" t="s">
        <v>36</v>
      </c>
      <c r="AX330" s="11" t="s">
        <v>73</v>
      </c>
      <c r="AY330" s="188" t="s">
        <v>157</v>
      </c>
    </row>
    <row r="331" spans="2:51" s="11" customFormat="1" ht="13.5">
      <c r="B331" s="186"/>
      <c r="D331" s="187" t="s">
        <v>167</v>
      </c>
      <c r="E331" s="188" t="s">
        <v>5</v>
      </c>
      <c r="F331" s="189" t="s">
        <v>346</v>
      </c>
      <c r="H331" s="190">
        <v>-2.424</v>
      </c>
      <c r="I331" s="191"/>
      <c r="L331" s="186"/>
      <c r="M331" s="192"/>
      <c r="N331" s="193"/>
      <c r="O331" s="193"/>
      <c r="P331" s="193"/>
      <c r="Q331" s="193"/>
      <c r="R331" s="193"/>
      <c r="S331" s="193"/>
      <c r="T331" s="194"/>
      <c r="AT331" s="188" t="s">
        <v>167</v>
      </c>
      <c r="AU331" s="188" t="s">
        <v>83</v>
      </c>
      <c r="AV331" s="11" t="s">
        <v>83</v>
      </c>
      <c r="AW331" s="11" t="s">
        <v>36</v>
      </c>
      <c r="AX331" s="11" t="s">
        <v>73</v>
      </c>
      <c r="AY331" s="188" t="s">
        <v>157</v>
      </c>
    </row>
    <row r="332" spans="2:51" s="11" customFormat="1" ht="13.5">
      <c r="B332" s="186"/>
      <c r="D332" s="187" t="s">
        <v>167</v>
      </c>
      <c r="E332" s="188" t="s">
        <v>5</v>
      </c>
      <c r="F332" s="189" t="s">
        <v>349</v>
      </c>
      <c r="H332" s="190">
        <v>66.874</v>
      </c>
      <c r="I332" s="191"/>
      <c r="L332" s="186"/>
      <c r="M332" s="192"/>
      <c r="N332" s="193"/>
      <c r="O332" s="193"/>
      <c r="P332" s="193"/>
      <c r="Q332" s="193"/>
      <c r="R332" s="193"/>
      <c r="S332" s="193"/>
      <c r="T332" s="194"/>
      <c r="AT332" s="188" t="s">
        <v>167</v>
      </c>
      <c r="AU332" s="188" t="s">
        <v>83</v>
      </c>
      <c r="AV332" s="11" t="s">
        <v>83</v>
      </c>
      <c r="AW332" s="11" t="s">
        <v>36</v>
      </c>
      <c r="AX332" s="11" t="s">
        <v>73</v>
      </c>
      <c r="AY332" s="188" t="s">
        <v>157</v>
      </c>
    </row>
    <row r="333" spans="2:51" s="11" customFormat="1" ht="13.5">
      <c r="B333" s="186"/>
      <c r="D333" s="187" t="s">
        <v>167</v>
      </c>
      <c r="E333" s="188" t="s">
        <v>5</v>
      </c>
      <c r="F333" s="189" t="s">
        <v>346</v>
      </c>
      <c r="H333" s="190">
        <v>-2.424</v>
      </c>
      <c r="I333" s="191"/>
      <c r="L333" s="186"/>
      <c r="M333" s="192"/>
      <c r="N333" s="193"/>
      <c r="O333" s="193"/>
      <c r="P333" s="193"/>
      <c r="Q333" s="193"/>
      <c r="R333" s="193"/>
      <c r="S333" s="193"/>
      <c r="T333" s="194"/>
      <c r="AT333" s="188" t="s">
        <v>167</v>
      </c>
      <c r="AU333" s="188" t="s">
        <v>83</v>
      </c>
      <c r="AV333" s="11" t="s">
        <v>83</v>
      </c>
      <c r="AW333" s="11" t="s">
        <v>36</v>
      </c>
      <c r="AX333" s="11" t="s">
        <v>73</v>
      </c>
      <c r="AY333" s="188" t="s">
        <v>157</v>
      </c>
    </row>
    <row r="334" spans="2:51" s="11" customFormat="1" ht="13.5">
      <c r="B334" s="186"/>
      <c r="D334" s="187" t="s">
        <v>167</v>
      </c>
      <c r="E334" s="188" t="s">
        <v>5</v>
      </c>
      <c r="F334" s="189" t="s">
        <v>350</v>
      </c>
      <c r="H334" s="190">
        <v>61.495</v>
      </c>
      <c r="I334" s="191"/>
      <c r="L334" s="186"/>
      <c r="M334" s="192"/>
      <c r="N334" s="193"/>
      <c r="O334" s="193"/>
      <c r="P334" s="193"/>
      <c r="Q334" s="193"/>
      <c r="R334" s="193"/>
      <c r="S334" s="193"/>
      <c r="T334" s="194"/>
      <c r="AT334" s="188" t="s">
        <v>167</v>
      </c>
      <c r="AU334" s="188" t="s">
        <v>83</v>
      </c>
      <c r="AV334" s="11" t="s">
        <v>83</v>
      </c>
      <c r="AW334" s="11" t="s">
        <v>36</v>
      </c>
      <c r="AX334" s="11" t="s">
        <v>73</v>
      </c>
      <c r="AY334" s="188" t="s">
        <v>157</v>
      </c>
    </row>
    <row r="335" spans="2:51" s="11" customFormat="1" ht="13.5">
      <c r="B335" s="186"/>
      <c r="D335" s="187" t="s">
        <v>167</v>
      </c>
      <c r="E335" s="188" t="s">
        <v>5</v>
      </c>
      <c r="F335" s="189" t="s">
        <v>346</v>
      </c>
      <c r="H335" s="190">
        <v>-2.424</v>
      </c>
      <c r="I335" s="191"/>
      <c r="L335" s="186"/>
      <c r="M335" s="192"/>
      <c r="N335" s="193"/>
      <c r="O335" s="193"/>
      <c r="P335" s="193"/>
      <c r="Q335" s="193"/>
      <c r="R335" s="193"/>
      <c r="S335" s="193"/>
      <c r="T335" s="194"/>
      <c r="AT335" s="188" t="s">
        <v>167</v>
      </c>
      <c r="AU335" s="188" t="s">
        <v>83</v>
      </c>
      <c r="AV335" s="11" t="s">
        <v>83</v>
      </c>
      <c r="AW335" s="11" t="s">
        <v>36</v>
      </c>
      <c r="AX335" s="11" t="s">
        <v>73</v>
      </c>
      <c r="AY335" s="188" t="s">
        <v>157</v>
      </c>
    </row>
    <row r="336" spans="2:51" s="11" customFormat="1" ht="13.5">
      <c r="B336" s="186"/>
      <c r="D336" s="187" t="s">
        <v>167</v>
      </c>
      <c r="E336" s="188" t="s">
        <v>5</v>
      </c>
      <c r="F336" s="189" t="s">
        <v>351</v>
      </c>
      <c r="H336" s="190">
        <v>59.681</v>
      </c>
      <c r="I336" s="191"/>
      <c r="L336" s="186"/>
      <c r="M336" s="192"/>
      <c r="N336" s="193"/>
      <c r="O336" s="193"/>
      <c r="P336" s="193"/>
      <c r="Q336" s="193"/>
      <c r="R336" s="193"/>
      <c r="S336" s="193"/>
      <c r="T336" s="194"/>
      <c r="AT336" s="188" t="s">
        <v>167</v>
      </c>
      <c r="AU336" s="188" t="s">
        <v>83</v>
      </c>
      <c r="AV336" s="11" t="s">
        <v>83</v>
      </c>
      <c r="AW336" s="11" t="s">
        <v>36</v>
      </c>
      <c r="AX336" s="11" t="s">
        <v>73</v>
      </c>
      <c r="AY336" s="188" t="s">
        <v>157</v>
      </c>
    </row>
    <row r="337" spans="2:51" s="11" customFormat="1" ht="13.5">
      <c r="B337" s="186"/>
      <c r="D337" s="187" t="s">
        <v>167</v>
      </c>
      <c r="E337" s="188" t="s">
        <v>5</v>
      </c>
      <c r="F337" s="189" t="s">
        <v>346</v>
      </c>
      <c r="H337" s="190">
        <v>-2.424</v>
      </c>
      <c r="I337" s="191"/>
      <c r="L337" s="186"/>
      <c r="M337" s="192"/>
      <c r="N337" s="193"/>
      <c r="O337" s="193"/>
      <c r="P337" s="193"/>
      <c r="Q337" s="193"/>
      <c r="R337" s="193"/>
      <c r="S337" s="193"/>
      <c r="T337" s="194"/>
      <c r="AT337" s="188" t="s">
        <v>167</v>
      </c>
      <c r="AU337" s="188" t="s">
        <v>83</v>
      </c>
      <c r="AV337" s="11" t="s">
        <v>83</v>
      </c>
      <c r="AW337" s="11" t="s">
        <v>36</v>
      </c>
      <c r="AX337" s="11" t="s">
        <v>73</v>
      </c>
      <c r="AY337" s="188" t="s">
        <v>157</v>
      </c>
    </row>
    <row r="338" spans="2:51" s="11" customFormat="1" ht="13.5">
      <c r="B338" s="186"/>
      <c r="D338" s="187" t="s">
        <v>167</v>
      </c>
      <c r="E338" s="188" t="s">
        <v>5</v>
      </c>
      <c r="F338" s="189" t="s">
        <v>352</v>
      </c>
      <c r="H338" s="190">
        <v>55.793</v>
      </c>
      <c r="I338" s="191"/>
      <c r="L338" s="186"/>
      <c r="M338" s="192"/>
      <c r="N338" s="193"/>
      <c r="O338" s="193"/>
      <c r="P338" s="193"/>
      <c r="Q338" s="193"/>
      <c r="R338" s="193"/>
      <c r="S338" s="193"/>
      <c r="T338" s="194"/>
      <c r="AT338" s="188" t="s">
        <v>167</v>
      </c>
      <c r="AU338" s="188" t="s">
        <v>83</v>
      </c>
      <c r="AV338" s="11" t="s">
        <v>83</v>
      </c>
      <c r="AW338" s="11" t="s">
        <v>36</v>
      </c>
      <c r="AX338" s="11" t="s">
        <v>73</v>
      </c>
      <c r="AY338" s="188" t="s">
        <v>157</v>
      </c>
    </row>
    <row r="339" spans="2:51" s="11" customFormat="1" ht="13.5">
      <c r="B339" s="186"/>
      <c r="D339" s="187" t="s">
        <v>167</v>
      </c>
      <c r="E339" s="188" t="s">
        <v>5</v>
      </c>
      <c r="F339" s="189" t="s">
        <v>353</v>
      </c>
      <c r="H339" s="190">
        <v>-2.02</v>
      </c>
      <c r="I339" s="191"/>
      <c r="L339" s="186"/>
      <c r="M339" s="192"/>
      <c r="N339" s="193"/>
      <c r="O339" s="193"/>
      <c r="P339" s="193"/>
      <c r="Q339" s="193"/>
      <c r="R339" s="193"/>
      <c r="S339" s="193"/>
      <c r="T339" s="194"/>
      <c r="AT339" s="188" t="s">
        <v>167</v>
      </c>
      <c r="AU339" s="188" t="s">
        <v>83</v>
      </c>
      <c r="AV339" s="11" t="s">
        <v>83</v>
      </c>
      <c r="AW339" s="11" t="s">
        <v>36</v>
      </c>
      <c r="AX339" s="11" t="s">
        <v>73</v>
      </c>
      <c r="AY339" s="188" t="s">
        <v>157</v>
      </c>
    </row>
    <row r="340" spans="2:51" s="11" customFormat="1" ht="13.5">
      <c r="B340" s="186"/>
      <c r="D340" s="187" t="s">
        <v>167</v>
      </c>
      <c r="E340" s="188" t="s">
        <v>5</v>
      </c>
      <c r="F340" s="189" t="s">
        <v>354</v>
      </c>
      <c r="H340" s="190">
        <v>37.26</v>
      </c>
      <c r="I340" s="191"/>
      <c r="L340" s="186"/>
      <c r="M340" s="192"/>
      <c r="N340" s="193"/>
      <c r="O340" s="193"/>
      <c r="P340" s="193"/>
      <c r="Q340" s="193"/>
      <c r="R340" s="193"/>
      <c r="S340" s="193"/>
      <c r="T340" s="194"/>
      <c r="AT340" s="188" t="s">
        <v>167</v>
      </c>
      <c r="AU340" s="188" t="s">
        <v>83</v>
      </c>
      <c r="AV340" s="11" t="s">
        <v>83</v>
      </c>
      <c r="AW340" s="11" t="s">
        <v>36</v>
      </c>
      <c r="AX340" s="11" t="s">
        <v>73</v>
      </c>
      <c r="AY340" s="188" t="s">
        <v>157</v>
      </c>
    </row>
    <row r="341" spans="2:51" s="11" customFormat="1" ht="13.5">
      <c r="B341" s="186"/>
      <c r="D341" s="187" t="s">
        <v>167</v>
      </c>
      <c r="E341" s="188" t="s">
        <v>5</v>
      </c>
      <c r="F341" s="189" t="s">
        <v>355</v>
      </c>
      <c r="H341" s="190">
        <v>-3.6</v>
      </c>
      <c r="I341" s="191"/>
      <c r="L341" s="186"/>
      <c r="M341" s="192"/>
      <c r="N341" s="193"/>
      <c r="O341" s="193"/>
      <c r="P341" s="193"/>
      <c r="Q341" s="193"/>
      <c r="R341" s="193"/>
      <c r="S341" s="193"/>
      <c r="T341" s="194"/>
      <c r="AT341" s="188" t="s">
        <v>167</v>
      </c>
      <c r="AU341" s="188" t="s">
        <v>83</v>
      </c>
      <c r="AV341" s="11" t="s">
        <v>83</v>
      </c>
      <c r="AW341" s="11" t="s">
        <v>36</v>
      </c>
      <c r="AX341" s="11" t="s">
        <v>73</v>
      </c>
      <c r="AY341" s="188" t="s">
        <v>157</v>
      </c>
    </row>
    <row r="342" spans="2:51" s="11" customFormat="1" ht="13.5">
      <c r="B342" s="186"/>
      <c r="D342" s="187" t="s">
        <v>167</v>
      </c>
      <c r="E342" s="188" t="s">
        <v>5</v>
      </c>
      <c r="F342" s="189" t="s">
        <v>356</v>
      </c>
      <c r="H342" s="190">
        <v>39.658</v>
      </c>
      <c r="I342" s="191"/>
      <c r="L342" s="186"/>
      <c r="M342" s="192"/>
      <c r="N342" s="193"/>
      <c r="O342" s="193"/>
      <c r="P342" s="193"/>
      <c r="Q342" s="193"/>
      <c r="R342" s="193"/>
      <c r="S342" s="193"/>
      <c r="T342" s="194"/>
      <c r="AT342" s="188" t="s">
        <v>167</v>
      </c>
      <c r="AU342" s="188" t="s">
        <v>83</v>
      </c>
      <c r="AV342" s="11" t="s">
        <v>83</v>
      </c>
      <c r="AW342" s="11" t="s">
        <v>36</v>
      </c>
      <c r="AX342" s="11" t="s">
        <v>73</v>
      </c>
      <c r="AY342" s="188" t="s">
        <v>157</v>
      </c>
    </row>
    <row r="343" spans="2:51" s="11" customFormat="1" ht="13.5">
      <c r="B343" s="186"/>
      <c r="D343" s="187" t="s">
        <v>167</v>
      </c>
      <c r="E343" s="188" t="s">
        <v>5</v>
      </c>
      <c r="F343" s="189" t="s">
        <v>357</v>
      </c>
      <c r="H343" s="190">
        <v>-3.641</v>
      </c>
      <c r="I343" s="191"/>
      <c r="L343" s="186"/>
      <c r="M343" s="192"/>
      <c r="N343" s="193"/>
      <c r="O343" s="193"/>
      <c r="P343" s="193"/>
      <c r="Q343" s="193"/>
      <c r="R343" s="193"/>
      <c r="S343" s="193"/>
      <c r="T343" s="194"/>
      <c r="AT343" s="188" t="s">
        <v>167</v>
      </c>
      <c r="AU343" s="188" t="s">
        <v>83</v>
      </c>
      <c r="AV343" s="11" t="s">
        <v>83</v>
      </c>
      <c r="AW343" s="11" t="s">
        <v>36</v>
      </c>
      <c r="AX343" s="11" t="s">
        <v>73</v>
      </c>
      <c r="AY343" s="188" t="s">
        <v>157</v>
      </c>
    </row>
    <row r="344" spans="2:51" s="11" customFormat="1" ht="13.5">
      <c r="B344" s="186"/>
      <c r="D344" s="187" t="s">
        <v>167</v>
      </c>
      <c r="E344" s="188" t="s">
        <v>5</v>
      </c>
      <c r="F344" s="189" t="s">
        <v>358</v>
      </c>
      <c r="H344" s="190">
        <v>-4.29</v>
      </c>
      <c r="I344" s="191"/>
      <c r="L344" s="186"/>
      <c r="M344" s="192"/>
      <c r="N344" s="193"/>
      <c r="O344" s="193"/>
      <c r="P344" s="193"/>
      <c r="Q344" s="193"/>
      <c r="R344" s="193"/>
      <c r="S344" s="193"/>
      <c r="T344" s="194"/>
      <c r="AT344" s="188" t="s">
        <v>167</v>
      </c>
      <c r="AU344" s="188" t="s">
        <v>83</v>
      </c>
      <c r="AV344" s="11" t="s">
        <v>83</v>
      </c>
      <c r="AW344" s="11" t="s">
        <v>36</v>
      </c>
      <c r="AX344" s="11" t="s">
        <v>73</v>
      </c>
      <c r="AY344" s="188" t="s">
        <v>157</v>
      </c>
    </row>
    <row r="345" spans="2:51" s="11" customFormat="1" ht="13.5">
      <c r="B345" s="186"/>
      <c r="D345" s="187" t="s">
        <v>167</v>
      </c>
      <c r="E345" s="188" t="s">
        <v>5</v>
      </c>
      <c r="F345" s="189" t="s">
        <v>359</v>
      </c>
      <c r="H345" s="190">
        <v>-3.24</v>
      </c>
      <c r="I345" s="191"/>
      <c r="L345" s="186"/>
      <c r="M345" s="192"/>
      <c r="N345" s="193"/>
      <c r="O345" s="193"/>
      <c r="P345" s="193"/>
      <c r="Q345" s="193"/>
      <c r="R345" s="193"/>
      <c r="S345" s="193"/>
      <c r="T345" s="194"/>
      <c r="AT345" s="188" t="s">
        <v>167</v>
      </c>
      <c r="AU345" s="188" t="s">
        <v>83</v>
      </c>
      <c r="AV345" s="11" t="s">
        <v>83</v>
      </c>
      <c r="AW345" s="11" t="s">
        <v>36</v>
      </c>
      <c r="AX345" s="11" t="s">
        <v>73</v>
      </c>
      <c r="AY345" s="188" t="s">
        <v>157</v>
      </c>
    </row>
    <row r="346" spans="2:51" s="11" customFormat="1" ht="13.5">
      <c r="B346" s="186"/>
      <c r="D346" s="187" t="s">
        <v>167</v>
      </c>
      <c r="E346" s="188" t="s">
        <v>5</v>
      </c>
      <c r="F346" s="189" t="s">
        <v>360</v>
      </c>
      <c r="H346" s="190">
        <v>193.169</v>
      </c>
      <c r="I346" s="191"/>
      <c r="L346" s="186"/>
      <c r="M346" s="192"/>
      <c r="N346" s="193"/>
      <c r="O346" s="193"/>
      <c r="P346" s="193"/>
      <c r="Q346" s="193"/>
      <c r="R346" s="193"/>
      <c r="S346" s="193"/>
      <c r="T346" s="194"/>
      <c r="AT346" s="188" t="s">
        <v>167</v>
      </c>
      <c r="AU346" s="188" t="s">
        <v>83</v>
      </c>
      <c r="AV346" s="11" t="s">
        <v>83</v>
      </c>
      <c r="AW346" s="11" t="s">
        <v>36</v>
      </c>
      <c r="AX346" s="11" t="s">
        <v>73</v>
      </c>
      <c r="AY346" s="188" t="s">
        <v>157</v>
      </c>
    </row>
    <row r="347" spans="2:51" s="11" customFormat="1" ht="13.5">
      <c r="B347" s="186"/>
      <c r="D347" s="187" t="s">
        <v>167</v>
      </c>
      <c r="E347" s="188" t="s">
        <v>5</v>
      </c>
      <c r="F347" s="189" t="s">
        <v>357</v>
      </c>
      <c r="H347" s="190">
        <v>-3.641</v>
      </c>
      <c r="I347" s="191"/>
      <c r="L347" s="186"/>
      <c r="M347" s="192"/>
      <c r="N347" s="193"/>
      <c r="O347" s="193"/>
      <c r="P347" s="193"/>
      <c r="Q347" s="193"/>
      <c r="R347" s="193"/>
      <c r="S347" s="193"/>
      <c r="T347" s="194"/>
      <c r="AT347" s="188" t="s">
        <v>167</v>
      </c>
      <c r="AU347" s="188" t="s">
        <v>83</v>
      </c>
      <c r="AV347" s="11" t="s">
        <v>83</v>
      </c>
      <c r="AW347" s="11" t="s">
        <v>36</v>
      </c>
      <c r="AX347" s="11" t="s">
        <v>73</v>
      </c>
      <c r="AY347" s="188" t="s">
        <v>157</v>
      </c>
    </row>
    <row r="348" spans="2:51" s="11" customFormat="1" ht="13.5">
      <c r="B348" s="186"/>
      <c r="D348" s="187" t="s">
        <v>167</v>
      </c>
      <c r="E348" s="188" t="s">
        <v>5</v>
      </c>
      <c r="F348" s="189" t="s">
        <v>361</v>
      </c>
      <c r="H348" s="190">
        <v>-3.96</v>
      </c>
      <c r="I348" s="191"/>
      <c r="L348" s="186"/>
      <c r="M348" s="192"/>
      <c r="N348" s="193"/>
      <c r="O348" s="193"/>
      <c r="P348" s="193"/>
      <c r="Q348" s="193"/>
      <c r="R348" s="193"/>
      <c r="S348" s="193"/>
      <c r="T348" s="194"/>
      <c r="AT348" s="188" t="s">
        <v>167</v>
      </c>
      <c r="AU348" s="188" t="s">
        <v>83</v>
      </c>
      <c r="AV348" s="11" t="s">
        <v>83</v>
      </c>
      <c r="AW348" s="11" t="s">
        <v>36</v>
      </c>
      <c r="AX348" s="11" t="s">
        <v>73</v>
      </c>
      <c r="AY348" s="188" t="s">
        <v>157</v>
      </c>
    </row>
    <row r="349" spans="2:51" s="11" customFormat="1" ht="13.5">
      <c r="B349" s="186"/>
      <c r="D349" s="187" t="s">
        <v>167</v>
      </c>
      <c r="E349" s="188" t="s">
        <v>5</v>
      </c>
      <c r="F349" s="189" t="s">
        <v>347</v>
      </c>
      <c r="H349" s="190">
        <v>-19.8</v>
      </c>
      <c r="I349" s="191"/>
      <c r="L349" s="186"/>
      <c r="M349" s="192"/>
      <c r="N349" s="193"/>
      <c r="O349" s="193"/>
      <c r="P349" s="193"/>
      <c r="Q349" s="193"/>
      <c r="R349" s="193"/>
      <c r="S349" s="193"/>
      <c r="T349" s="194"/>
      <c r="AT349" s="188" t="s">
        <v>167</v>
      </c>
      <c r="AU349" s="188" t="s">
        <v>83</v>
      </c>
      <c r="AV349" s="11" t="s">
        <v>83</v>
      </c>
      <c r="AW349" s="11" t="s">
        <v>36</v>
      </c>
      <c r="AX349" s="11" t="s">
        <v>73</v>
      </c>
      <c r="AY349" s="188" t="s">
        <v>157</v>
      </c>
    </row>
    <row r="350" spans="2:51" s="11" customFormat="1" ht="13.5">
      <c r="B350" s="186"/>
      <c r="D350" s="187" t="s">
        <v>167</v>
      </c>
      <c r="E350" s="188" t="s">
        <v>5</v>
      </c>
      <c r="F350" s="189" t="s">
        <v>236</v>
      </c>
      <c r="H350" s="190">
        <v>-7.2</v>
      </c>
      <c r="I350" s="191"/>
      <c r="L350" s="186"/>
      <c r="M350" s="192"/>
      <c r="N350" s="193"/>
      <c r="O350" s="193"/>
      <c r="P350" s="193"/>
      <c r="Q350" s="193"/>
      <c r="R350" s="193"/>
      <c r="S350" s="193"/>
      <c r="T350" s="194"/>
      <c r="AT350" s="188" t="s">
        <v>167</v>
      </c>
      <c r="AU350" s="188" t="s">
        <v>83</v>
      </c>
      <c r="AV350" s="11" t="s">
        <v>83</v>
      </c>
      <c r="AW350" s="11" t="s">
        <v>36</v>
      </c>
      <c r="AX350" s="11" t="s">
        <v>73</v>
      </c>
      <c r="AY350" s="188" t="s">
        <v>157</v>
      </c>
    </row>
    <row r="351" spans="2:51" s="11" customFormat="1" ht="13.5">
      <c r="B351" s="186"/>
      <c r="D351" s="187" t="s">
        <v>167</v>
      </c>
      <c r="E351" s="188" t="s">
        <v>5</v>
      </c>
      <c r="F351" s="189" t="s">
        <v>362</v>
      </c>
      <c r="H351" s="190">
        <v>-1.6</v>
      </c>
      <c r="I351" s="191"/>
      <c r="L351" s="186"/>
      <c r="M351" s="192"/>
      <c r="N351" s="193"/>
      <c r="O351" s="193"/>
      <c r="P351" s="193"/>
      <c r="Q351" s="193"/>
      <c r="R351" s="193"/>
      <c r="S351" s="193"/>
      <c r="T351" s="194"/>
      <c r="AT351" s="188" t="s">
        <v>167</v>
      </c>
      <c r="AU351" s="188" t="s">
        <v>83</v>
      </c>
      <c r="AV351" s="11" t="s">
        <v>83</v>
      </c>
      <c r="AW351" s="11" t="s">
        <v>36</v>
      </c>
      <c r="AX351" s="11" t="s">
        <v>73</v>
      </c>
      <c r="AY351" s="188" t="s">
        <v>157</v>
      </c>
    </row>
    <row r="352" spans="2:51" s="11" customFormat="1" ht="13.5">
      <c r="B352" s="186"/>
      <c r="D352" s="187" t="s">
        <v>167</v>
      </c>
      <c r="E352" s="188" t="s">
        <v>5</v>
      </c>
      <c r="F352" s="189" t="s">
        <v>238</v>
      </c>
      <c r="H352" s="190">
        <v>-1.4</v>
      </c>
      <c r="I352" s="191"/>
      <c r="L352" s="186"/>
      <c r="M352" s="192"/>
      <c r="N352" s="193"/>
      <c r="O352" s="193"/>
      <c r="P352" s="193"/>
      <c r="Q352" s="193"/>
      <c r="R352" s="193"/>
      <c r="S352" s="193"/>
      <c r="T352" s="194"/>
      <c r="AT352" s="188" t="s">
        <v>167</v>
      </c>
      <c r="AU352" s="188" t="s">
        <v>83</v>
      </c>
      <c r="AV352" s="11" t="s">
        <v>83</v>
      </c>
      <c r="AW352" s="11" t="s">
        <v>36</v>
      </c>
      <c r="AX352" s="11" t="s">
        <v>73</v>
      </c>
      <c r="AY352" s="188" t="s">
        <v>157</v>
      </c>
    </row>
    <row r="353" spans="2:51" s="11" customFormat="1" ht="13.5">
      <c r="B353" s="186"/>
      <c r="D353" s="187" t="s">
        <v>167</v>
      </c>
      <c r="E353" s="188" t="s">
        <v>5</v>
      </c>
      <c r="F353" s="189" t="s">
        <v>363</v>
      </c>
      <c r="H353" s="190">
        <v>34.214</v>
      </c>
      <c r="I353" s="191"/>
      <c r="L353" s="186"/>
      <c r="M353" s="192"/>
      <c r="N353" s="193"/>
      <c r="O353" s="193"/>
      <c r="P353" s="193"/>
      <c r="Q353" s="193"/>
      <c r="R353" s="193"/>
      <c r="S353" s="193"/>
      <c r="T353" s="194"/>
      <c r="AT353" s="188" t="s">
        <v>167</v>
      </c>
      <c r="AU353" s="188" t="s">
        <v>83</v>
      </c>
      <c r="AV353" s="11" t="s">
        <v>83</v>
      </c>
      <c r="AW353" s="11" t="s">
        <v>36</v>
      </c>
      <c r="AX353" s="11" t="s">
        <v>73</v>
      </c>
      <c r="AY353" s="188" t="s">
        <v>157</v>
      </c>
    </row>
    <row r="354" spans="2:51" s="11" customFormat="1" ht="13.5">
      <c r="B354" s="186"/>
      <c r="D354" s="187" t="s">
        <v>167</v>
      </c>
      <c r="E354" s="188" t="s">
        <v>5</v>
      </c>
      <c r="F354" s="189" t="s">
        <v>364</v>
      </c>
      <c r="H354" s="190">
        <v>-7.92</v>
      </c>
      <c r="I354" s="191"/>
      <c r="L354" s="186"/>
      <c r="M354" s="192"/>
      <c r="N354" s="193"/>
      <c r="O354" s="193"/>
      <c r="P354" s="193"/>
      <c r="Q354" s="193"/>
      <c r="R354" s="193"/>
      <c r="S354" s="193"/>
      <c r="T354" s="194"/>
      <c r="AT354" s="188" t="s">
        <v>167</v>
      </c>
      <c r="AU354" s="188" t="s">
        <v>83</v>
      </c>
      <c r="AV354" s="11" t="s">
        <v>83</v>
      </c>
      <c r="AW354" s="11" t="s">
        <v>36</v>
      </c>
      <c r="AX354" s="11" t="s">
        <v>73</v>
      </c>
      <c r="AY354" s="188" t="s">
        <v>157</v>
      </c>
    </row>
    <row r="355" spans="2:51" s="11" customFormat="1" ht="13.5">
      <c r="B355" s="186"/>
      <c r="D355" s="187" t="s">
        <v>167</v>
      </c>
      <c r="E355" s="188" t="s">
        <v>5</v>
      </c>
      <c r="F355" s="189" t="s">
        <v>365</v>
      </c>
      <c r="H355" s="190">
        <v>-1.8</v>
      </c>
      <c r="I355" s="191"/>
      <c r="L355" s="186"/>
      <c r="M355" s="192"/>
      <c r="N355" s="193"/>
      <c r="O355" s="193"/>
      <c r="P355" s="193"/>
      <c r="Q355" s="193"/>
      <c r="R355" s="193"/>
      <c r="S355" s="193"/>
      <c r="T355" s="194"/>
      <c r="AT355" s="188" t="s">
        <v>167</v>
      </c>
      <c r="AU355" s="188" t="s">
        <v>83</v>
      </c>
      <c r="AV355" s="11" t="s">
        <v>83</v>
      </c>
      <c r="AW355" s="11" t="s">
        <v>36</v>
      </c>
      <c r="AX355" s="11" t="s">
        <v>73</v>
      </c>
      <c r="AY355" s="188" t="s">
        <v>157</v>
      </c>
    </row>
    <row r="356" spans="2:51" s="11" customFormat="1" ht="13.5">
      <c r="B356" s="186"/>
      <c r="D356" s="187" t="s">
        <v>167</v>
      </c>
      <c r="E356" s="188" t="s">
        <v>5</v>
      </c>
      <c r="F356" s="189" t="s">
        <v>362</v>
      </c>
      <c r="H356" s="190">
        <v>-1.6</v>
      </c>
      <c r="I356" s="191"/>
      <c r="L356" s="186"/>
      <c r="M356" s="192"/>
      <c r="N356" s="193"/>
      <c r="O356" s="193"/>
      <c r="P356" s="193"/>
      <c r="Q356" s="193"/>
      <c r="R356" s="193"/>
      <c r="S356" s="193"/>
      <c r="T356" s="194"/>
      <c r="AT356" s="188" t="s">
        <v>167</v>
      </c>
      <c r="AU356" s="188" t="s">
        <v>83</v>
      </c>
      <c r="AV356" s="11" t="s">
        <v>83</v>
      </c>
      <c r="AW356" s="11" t="s">
        <v>36</v>
      </c>
      <c r="AX356" s="11" t="s">
        <v>73</v>
      </c>
      <c r="AY356" s="188" t="s">
        <v>157</v>
      </c>
    </row>
    <row r="357" spans="2:51" s="11" customFormat="1" ht="13.5">
      <c r="B357" s="186"/>
      <c r="D357" s="187" t="s">
        <v>167</v>
      </c>
      <c r="E357" s="188" t="s">
        <v>5</v>
      </c>
      <c r="F357" s="189" t="s">
        <v>366</v>
      </c>
      <c r="H357" s="190">
        <v>51.97</v>
      </c>
      <c r="I357" s="191"/>
      <c r="L357" s="186"/>
      <c r="M357" s="192"/>
      <c r="N357" s="193"/>
      <c r="O357" s="193"/>
      <c r="P357" s="193"/>
      <c r="Q357" s="193"/>
      <c r="R357" s="193"/>
      <c r="S357" s="193"/>
      <c r="T357" s="194"/>
      <c r="AT357" s="188" t="s">
        <v>167</v>
      </c>
      <c r="AU357" s="188" t="s">
        <v>83</v>
      </c>
      <c r="AV357" s="11" t="s">
        <v>83</v>
      </c>
      <c r="AW357" s="11" t="s">
        <v>36</v>
      </c>
      <c r="AX357" s="11" t="s">
        <v>73</v>
      </c>
      <c r="AY357" s="188" t="s">
        <v>157</v>
      </c>
    </row>
    <row r="358" spans="2:51" s="11" customFormat="1" ht="13.5">
      <c r="B358" s="186"/>
      <c r="D358" s="187" t="s">
        <v>167</v>
      </c>
      <c r="E358" s="188" t="s">
        <v>5</v>
      </c>
      <c r="F358" s="189" t="s">
        <v>367</v>
      </c>
      <c r="H358" s="190">
        <v>-2.2</v>
      </c>
      <c r="I358" s="191"/>
      <c r="L358" s="186"/>
      <c r="M358" s="192"/>
      <c r="N358" s="193"/>
      <c r="O358" s="193"/>
      <c r="P358" s="193"/>
      <c r="Q358" s="193"/>
      <c r="R358" s="193"/>
      <c r="S358" s="193"/>
      <c r="T358" s="194"/>
      <c r="AT358" s="188" t="s">
        <v>167</v>
      </c>
      <c r="AU358" s="188" t="s">
        <v>83</v>
      </c>
      <c r="AV358" s="11" t="s">
        <v>83</v>
      </c>
      <c r="AW358" s="11" t="s">
        <v>36</v>
      </c>
      <c r="AX358" s="11" t="s">
        <v>73</v>
      </c>
      <c r="AY358" s="188" t="s">
        <v>157</v>
      </c>
    </row>
    <row r="359" spans="2:51" s="11" customFormat="1" ht="13.5">
      <c r="B359" s="186"/>
      <c r="D359" s="187" t="s">
        <v>167</v>
      </c>
      <c r="E359" s="188" t="s">
        <v>5</v>
      </c>
      <c r="F359" s="189" t="s">
        <v>362</v>
      </c>
      <c r="H359" s="190">
        <v>-1.6</v>
      </c>
      <c r="I359" s="191"/>
      <c r="L359" s="186"/>
      <c r="M359" s="192"/>
      <c r="N359" s="193"/>
      <c r="O359" s="193"/>
      <c r="P359" s="193"/>
      <c r="Q359" s="193"/>
      <c r="R359" s="193"/>
      <c r="S359" s="193"/>
      <c r="T359" s="194"/>
      <c r="AT359" s="188" t="s">
        <v>167</v>
      </c>
      <c r="AU359" s="188" t="s">
        <v>83</v>
      </c>
      <c r="AV359" s="11" t="s">
        <v>83</v>
      </c>
      <c r="AW359" s="11" t="s">
        <v>36</v>
      </c>
      <c r="AX359" s="11" t="s">
        <v>73</v>
      </c>
      <c r="AY359" s="188" t="s">
        <v>157</v>
      </c>
    </row>
    <row r="360" spans="2:51" s="11" customFormat="1" ht="13.5">
      <c r="B360" s="186"/>
      <c r="D360" s="187" t="s">
        <v>167</v>
      </c>
      <c r="E360" s="188" t="s">
        <v>5</v>
      </c>
      <c r="F360" s="189" t="s">
        <v>368</v>
      </c>
      <c r="H360" s="190">
        <v>-26.4</v>
      </c>
      <c r="I360" s="191"/>
      <c r="L360" s="186"/>
      <c r="M360" s="192"/>
      <c r="N360" s="193"/>
      <c r="O360" s="193"/>
      <c r="P360" s="193"/>
      <c r="Q360" s="193"/>
      <c r="R360" s="193"/>
      <c r="S360" s="193"/>
      <c r="T360" s="194"/>
      <c r="AT360" s="188" t="s">
        <v>167</v>
      </c>
      <c r="AU360" s="188" t="s">
        <v>83</v>
      </c>
      <c r="AV360" s="11" t="s">
        <v>83</v>
      </c>
      <c r="AW360" s="11" t="s">
        <v>36</v>
      </c>
      <c r="AX360" s="11" t="s">
        <v>73</v>
      </c>
      <c r="AY360" s="188" t="s">
        <v>157</v>
      </c>
    </row>
    <row r="361" spans="2:51" s="11" customFormat="1" ht="13.5">
      <c r="B361" s="186"/>
      <c r="D361" s="187" t="s">
        <v>167</v>
      </c>
      <c r="E361" s="188" t="s">
        <v>5</v>
      </c>
      <c r="F361" s="189" t="s">
        <v>369</v>
      </c>
      <c r="H361" s="190">
        <v>33.696</v>
      </c>
      <c r="I361" s="191"/>
      <c r="L361" s="186"/>
      <c r="M361" s="192"/>
      <c r="N361" s="193"/>
      <c r="O361" s="193"/>
      <c r="P361" s="193"/>
      <c r="Q361" s="193"/>
      <c r="R361" s="193"/>
      <c r="S361" s="193"/>
      <c r="T361" s="194"/>
      <c r="AT361" s="188" t="s">
        <v>167</v>
      </c>
      <c r="AU361" s="188" t="s">
        <v>83</v>
      </c>
      <c r="AV361" s="11" t="s">
        <v>83</v>
      </c>
      <c r="AW361" s="11" t="s">
        <v>36</v>
      </c>
      <c r="AX361" s="11" t="s">
        <v>73</v>
      </c>
      <c r="AY361" s="188" t="s">
        <v>157</v>
      </c>
    </row>
    <row r="362" spans="2:51" s="11" customFormat="1" ht="13.5">
      <c r="B362" s="186"/>
      <c r="D362" s="187" t="s">
        <v>167</v>
      </c>
      <c r="E362" s="188" t="s">
        <v>5</v>
      </c>
      <c r="F362" s="189" t="s">
        <v>362</v>
      </c>
      <c r="H362" s="190">
        <v>-1.6</v>
      </c>
      <c r="I362" s="191"/>
      <c r="L362" s="186"/>
      <c r="M362" s="192"/>
      <c r="N362" s="193"/>
      <c r="O362" s="193"/>
      <c r="P362" s="193"/>
      <c r="Q362" s="193"/>
      <c r="R362" s="193"/>
      <c r="S362" s="193"/>
      <c r="T362" s="194"/>
      <c r="AT362" s="188" t="s">
        <v>167</v>
      </c>
      <c r="AU362" s="188" t="s">
        <v>83</v>
      </c>
      <c r="AV362" s="11" t="s">
        <v>83</v>
      </c>
      <c r="AW362" s="11" t="s">
        <v>36</v>
      </c>
      <c r="AX362" s="11" t="s">
        <v>73</v>
      </c>
      <c r="AY362" s="188" t="s">
        <v>157</v>
      </c>
    </row>
    <row r="363" spans="2:51" s="11" customFormat="1" ht="13.5">
      <c r="B363" s="186"/>
      <c r="D363" s="187" t="s">
        <v>167</v>
      </c>
      <c r="E363" s="188" t="s">
        <v>5</v>
      </c>
      <c r="F363" s="189" t="s">
        <v>370</v>
      </c>
      <c r="H363" s="190">
        <v>33.696</v>
      </c>
      <c r="I363" s="191"/>
      <c r="L363" s="186"/>
      <c r="M363" s="192"/>
      <c r="N363" s="193"/>
      <c r="O363" s="193"/>
      <c r="P363" s="193"/>
      <c r="Q363" s="193"/>
      <c r="R363" s="193"/>
      <c r="S363" s="193"/>
      <c r="T363" s="194"/>
      <c r="AT363" s="188" t="s">
        <v>167</v>
      </c>
      <c r="AU363" s="188" t="s">
        <v>83</v>
      </c>
      <c r="AV363" s="11" t="s">
        <v>83</v>
      </c>
      <c r="AW363" s="11" t="s">
        <v>36</v>
      </c>
      <c r="AX363" s="11" t="s">
        <v>73</v>
      </c>
      <c r="AY363" s="188" t="s">
        <v>157</v>
      </c>
    </row>
    <row r="364" spans="2:51" s="11" customFormat="1" ht="13.5">
      <c r="B364" s="186"/>
      <c r="D364" s="187" t="s">
        <v>167</v>
      </c>
      <c r="E364" s="188" t="s">
        <v>5</v>
      </c>
      <c r="F364" s="189" t="s">
        <v>362</v>
      </c>
      <c r="H364" s="190">
        <v>-1.6</v>
      </c>
      <c r="I364" s="191"/>
      <c r="L364" s="186"/>
      <c r="M364" s="192"/>
      <c r="N364" s="193"/>
      <c r="O364" s="193"/>
      <c r="P364" s="193"/>
      <c r="Q364" s="193"/>
      <c r="R364" s="193"/>
      <c r="S364" s="193"/>
      <c r="T364" s="194"/>
      <c r="AT364" s="188" t="s">
        <v>167</v>
      </c>
      <c r="AU364" s="188" t="s">
        <v>83</v>
      </c>
      <c r="AV364" s="11" t="s">
        <v>83</v>
      </c>
      <c r="AW364" s="11" t="s">
        <v>36</v>
      </c>
      <c r="AX364" s="11" t="s">
        <v>73</v>
      </c>
      <c r="AY364" s="188" t="s">
        <v>157</v>
      </c>
    </row>
    <row r="365" spans="2:51" s="11" customFormat="1" ht="13.5">
      <c r="B365" s="186"/>
      <c r="D365" s="187" t="s">
        <v>167</v>
      </c>
      <c r="E365" s="188" t="s">
        <v>5</v>
      </c>
      <c r="F365" s="189" t="s">
        <v>371</v>
      </c>
      <c r="H365" s="190">
        <v>53.719</v>
      </c>
      <c r="I365" s="191"/>
      <c r="L365" s="186"/>
      <c r="M365" s="192"/>
      <c r="N365" s="193"/>
      <c r="O365" s="193"/>
      <c r="P365" s="193"/>
      <c r="Q365" s="193"/>
      <c r="R365" s="193"/>
      <c r="S365" s="193"/>
      <c r="T365" s="194"/>
      <c r="AT365" s="188" t="s">
        <v>167</v>
      </c>
      <c r="AU365" s="188" t="s">
        <v>83</v>
      </c>
      <c r="AV365" s="11" t="s">
        <v>83</v>
      </c>
      <c r="AW365" s="11" t="s">
        <v>36</v>
      </c>
      <c r="AX365" s="11" t="s">
        <v>73</v>
      </c>
      <c r="AY365" s="188" t="s">
        <v>157</v>
      </c>
    </row>
    <row r="366" spans="2:51" s="11" customFormat="1" ht="13.5">
      <c r="B366" s="186"/>
      <c r="D366" s="187" t="s">
        <v>167</v>
      </c>
      <c r="E366" s="188" t="s">
        <v>5</v>
      </c>
      <c r="F366" s="189" t="s">
        <v>367</v>
      </c>
      <c r="H366" s="190">
        <v>-2.2</v>
      </c>
      <c r="I366" s="191"/>
      <c r="L366" s="186"/>
      <c r="M366" s="192"/>
      <c r="N366" s="193"/>
      <c r="O366" s="193"/>
      <c r="P366" s="193"/>
      <c r="Q366" s="193"/>
      <c r="R366" s="193"/>
      <c r="S366" s="193"/>
      <c r="T366" s="194"/>
      <c r="AT366" s="188" t="s">
        <v>167</v>
      </c>
      <c r="AU366" s="188" t="s">
        <v>83</v>
      </c>
      <c r="AV366" s="11" t="s">
        <v>83</v>
      </c>
      <c r="AW366" s="11" t="s">
        <v>36</v>
      </c>
      <c r="AX366" s="11" t="s">
        <v>73</v>
      </c>
      <c r="AY366" s="188" t="s">
        <v>157</v>
      </c>
    </row>
    <row r="367" spans="2:51" s="11" customFormat="1" ht="13.5">
      <c r="B367" s="186"/>
      <c r="D367" s="187" t="s">
        <v>167</v>
      </c>
      <c r="E367" s="188" t="s">
        <v>5</v>
      </c>
      <c r="F367" s="189" t="s">
        <v>362</v>
      </c>
      <c r="H367" s="190">
        <v>-1.6</v>
      </c>
      <c r="I367" s="191"/>
      <c r="L367" s="186"/>
      <c r="M367" s="192"/>
      <c r="N367" s="193"/>
      <c r="O367" s="193"/>
      <c r="P367" s="193"/>
      <c r="Q367" s="193"/>
      <c r="R367" s="193"/>
      <c r="S367" s="193"/>
      <c r="T367" s="194"/>
      <c r="AT367" s="188" t="s">
        <v>167</v>
      </c>
      <c r="AU367" s="188" t="s">
        <v>83</v>
      </c>
      <c r="AV367" s="11" t="s">
        <v>83</v>
      </c>
      <c r="AW367" s="11" t="s">
        <v>36</v>
      </c>
      <c r="AX367" s="11" t="s">
        <v>73</v>
      </c>
      <c r="AY367" s="188" t="s">
        <v>157</v>
      </c>
    </row>
    <row r="368" spans="2:51" s="11" customFormat="1" ht="13.5">
      <c r="B368" s="186"/>
      <c r="D368" s="187" t="s">
        <v>167</v>
      </c>
      <c r="E368" s="188" t="s">
        <v>5</v>
      </c>
      <c r="F368" s="189" t="s">
        <v>372</v>
      </c>
      <c r="H368" s="190">
        <v>37.973</v>
      </c>
      <c r="I368" s="191"/>
      <c r="L368" s="186"/>
      <c r="M368" s="192"/>
      <c r="N368" s="193"/>
      <c r="O368" s="193"/>
      <c r="P368" s="193"/>
      <c r="Q368" s="193"/>
      <c r="R368" s="193"/>
      <c r="S368" s="193"/>
      <c r="T368" s="194"/>
      <c r="AT368" s="188" t="s">
        <v>167</v>
      </c>
      <c r="AU368" s="188" t="s">
        <v>83</v>
      </c>
      <c r="AV368" s="11" t="s">
        <v>83</v>
      </c>
      <c r="AW368" s="11" t="s">
        <v>36</v>
      </c>
      <c r="AX368" s="11" t="s">
        <v>73</v>
      </c>
      <c r="AY368" s="188" t="s">
        <v>157</v>
      </c>
    </row>
    <row r="369" spans="2:51" s="11" customFormat="1" ht="13.5">
      <c r="B369" s="186"/>
      <c r="D369" s="187" t="s">
        <v>167</v>
      </c>
      <c r="E369" s="188" t="s">
        <v>5</v>
      </c>
      <c r="F369" s="189" t="s">
        <v>365</v>
      </c>
      <c r="H369" s="190">
        <v>-1.8</v>
      </c>
      <c r="I369" s="191"/>
      <c r="L369" s="186"/>
      <c r="M369" s="192"/>
      <c r="N369" s="193"/>
      <c r="O369" s="193"/>
      <c r="P369" s="193"/>
      <c r="Q369" s="193"/>
      <c r="R369" s="193"/>
      <c r="S369" s="193"/>
      <c r="T369" s="194"/>
      <c r="AT369" s="188" t="s">
        <v>167</v>
      </c>
      <c r="AU369" s="188" t="s">
        <v>83</v>
      </c>
      <c r="AV369" s="11" t="s">
        <v>83</v>
      </c>
      <c r="AW369" s="11" t="s">
        <v>36</v>
      </c>
      <c r="AX369" s="11" t="s">
        <v>73</v>
      </c>
      <c r="AY369" s="188" t="s">
        <v>157</v>
      </c>
    </row>
    <row r="370" spans="2:51" s="11" customFormat="1" ht="13.5">
      <c r="B370" s="186"/>
      <c r="D370" s="187" t="s">
        <v>167</v>
      </c>
      <c r="E370" s="188" t="s">
        <v>5</v>
      </c>
      <c r="F370" s="189" t="s">
        <v>373</v>
      </c>
      <c r="H370" s="190">
        <v>26.05</v>
      </c>
      <c r="I370" s="191"/>
      <c r="L370" s="186"/>
      <c r="M370" s="192"/>
      <c r="N370" s="193"/>
      <c r="O370" s="193"/>
      <c r="P370" s="193"/>
      <c r="Q370" s="193"/>
      <c r="R370" s="193"/>
      <c r="S370" s="193"/>
      <c r="T370" s="194"/>
      <c r="AT370" s="188" t="s">
        <v>167</v>
      </c>
      <c r="AU370" s="188" t="s">
        <v>83</v>
      </c>
      <c r="AV370" s="11" t="s">
        <v>83</v>
      </c>
      <c r="AW370" s="11" t="s">
        <v>36</v>
      </c>
      <c r="AX370" s="11" t="s">
        <v>73</v>
      </c>
      <c r="AY370" s="188" t="s">
        <v>157</v>
      </c>
    </row>
    <row r="371" spans="2:51" s="11" customFormat="1" ht="13.5">
      <c r="B371" s="186"/>
      <c r="D371" s="187" t="s">
        <v>167</v>
      </c>
      <c r="E371" s="188" t="s">
        <v>5</v>
      </c>
      <c r="F371" s="189" t="s">
        <v>374</v>
      </c>
      <c r="H371" s="190">
        <v>-3.2</v>
      </c>
      <c r="I371" s="191"/>
      <c r="L371" s="186"/>
      <c r="M371" s="192"/>
      <c r="N371" s="193"/>
      <c r="O371" s="193"/>
      <c r="P371" s="193"/>
      <c r="Q371" s="193"/>
      <c r="R371" s="193"/>
      <c r="S371" s="193"/>
      <c r="T371" s="194"/>
      <c r="AT371" s="188" t="s">
        <v>167</v>
      </c>
      <c r="AU371" s="188" t="s">
        <v>83</v>
      </c>
      <c r="AV371" s="11" t="s">
        <v>83</v>
      </c>
      <c r="AW371" s="11" t="s">
        <v>36</v>
      </c>
      <c r="AX371" s="11" t="s">
        <v>73</v>
      </c>
      <c r="AY371" s="188" t="s">
        <v>157</v>
      </c>
    </row>
    <row r="372" spans="2:51" s="11" customFormat="1" ht="13.5">
      <c r="B372" s="186"/>
      <c r="D372" s="187" t="s">
        <v>167</v>
      </c>
      <c r="E372" s="188" t="s">
        <v>5</v>
      </c>
      <c r="F372" s="189" t="s">
        <v>375</v>
      </c>
      <c r="H372" s="190">
        <v>19.57</v>
      </c>
      <c r="I372" s="191"/>
      <c r="L372" s="186"/>
      <c r="M372" s="192"/>
      <c r="N372" s="193"/>
      <c r="O372" s="193"/>
      <c r="P372" s="193"/>
      <c r="Q372" s="193"/>
      <c r="R372" s="193"/>
      <c r="S372" s="193"/>
      <c r="T372" s="194"/>
      <c r="AT372" s="188" t="s">
        <v>167</v>
      </c>
      <c r="AU372" s="188" t="s">
        <v>83</v>
      </c>
      <c r="AV372" s="11" t="s">
        <v>83</v>
      </c>
      <c r="AW372" s="11" t="s">
        <v>36</v>
      </c>
      <c r="AX372" s="11" t="s">
        <v>73</v>
      </c>
      <c r="AY372" s="188" t="s">
        <v>157</v>
      </c>
    </row>
    <row r="373" spans="2:51" s="11" customFormat="1" ht="13.5">
      <c r="B373" s="186"/>
      <c r="D373" s="187" t="s">
        <v>167</v>
      </c>
      <c r="E373" s="188" t="s">
        <v>5</v>
      </c>
      <c r="F373" s="189" t="s">
        <v>362</v>
      </c>
      <c r="H373" s="190">
        <v>-1.6</v>
      </c>
      <c r="I373" s="191"/>
      <c r="L373" s="186"/>
      <c r="M373" s="192"/>
      <c r="N373" s="193"/>
      <c r="O373" s="193"/>
      <c r="P373" s="193"/>
      <c r="Q373" s="193"/>
      <c r="R373" s="193"/>
      <c r="S373" s="193"/>
      <c r="T373" s="194"/>
      <c r="AT373" s="188" t="s">
        <v>167</v>
      </c>
      <c r="AU373" s="188" t="s">
        <v>83</v>
      </c>
      <c r="AV373" s="11" t="s">
        <v>83</v>
      </c>
      <c r="AW373" s="11" t="s">
        <v>36</v>
      </c>
      <c r="AX373" s="11" t="s">
        <v>73</v>
      </c>
      <c r="AY373" s="188" t="s">
        <v>157</v>
      </c>
    </row>
    <row r="374" spans="2:51" s="11" customFormat="1" ht="13.5">
      <c r="B374" s="186"/>
      <c r="D374" s="187" t="s">
        <v>167</v>
      </c>
      <c r="E374" s="188" t="s">
        <v>5</v>
      </c>
      <c r="F374" s="189" t="s">
        <v>376</v>
      </c>
      <c r="H374" s="190">
        <v>41.148</v>
      </c>
      <c r="I374" s="191"/>
      <c r="L374" s="186"/>
      <c r="M374" s="192"/>
      <c r="N374" s="193"/>
      <c r="O374" s="193"/>
      <c r="P374" s="193"/>
      <c r="Q374" s="193"/>
      <c r="R374" s="193"/>
      <c r="S374" s="193"/>
      <c r="T374" s="194"/>
      <c r="AT374" s="188" t="s">
        <v>167</v>
      </c>
      <c r="AU374" s="188" t="s">
        <v>83</v>
      </c>
      <c r="AV374" s="11" t="s">
        <v>83</v>
      </c>
      <c r="AW374" s="11" t="s">
        <v>36</v>
      </c>
      <c r="AX374" s="11" t="s">
        <v>73</v>
      </c>
      <c r="AY374" s="188" t="s">
        <v>157</v>
      </c>
    </row>
    <row r="375" spans="2:51" s="11" customFormat="1" ht="13.5">
      <c r="B375" s="186"/>
      <c r="D375" s="187" t="s">
        <v>167</v>
      </c>
      <c r="E375" s="188" t="s">
        <v>5</v>
      </c>
      <c r="F375" s="189" t="s">
        <v>365</v>
      </c>
      <c r="H375" s="190">
        <v>-1.8</v>
      </c>
      <c r="I375" s="191"/>
      <c r="L375" s="186"/>
      <c r="M375" s="192"/>
      <c r="N375" s="193"/>
      <c r="O375" s="193"/>
      <c r="P375" s="193"/>
      <c r="Q375" s="193"/>
      <c r="R375" s="193"/>
      <c r="S375" s="193"/>
      <c r="T375" s="194"/>
      <c r="AT375" s="188" t="s">
        <v>167</v>
      </c>
      <c r="AU375" s="188" t="s">
        <v>83</v>
      </c>
      <c r="AV375" s="11" t="s">
        <v>83</v>
      </c>
      <c r="AW375" s="11" t="s">
        <v>36</v>
      </c>
      <c r="AX375" s="11" t="s">
        <v>73</v>
      </c>
      <c r="AY375" s="188" t="s">
        <v>157</v>
      </c>
    </row>
    <row r="376" spans="2:51" s="11" customFormat="1" ht="13.5">
      <c r="B376" s="186"/>
      <c r="D376" s="187" t="s">
        <v>167</v>
      </c>
      <c r="E376" s="188" t="s">
        <v>5</v>
      </c>
      <c r="F376" s="189" t="s">
        <v>377</v>
      </c>
      <c r="H376" s="190">
        <v>20.412</v>
      </c>
      <c r="I376" s="191"/>
      <c r="L376" s="186"/>
      <c r="M376" s="192"/>
      <c r="N376" s="193"/>
      <c r="O376" s="193"/>
      <c r="P376" s="193"/>
      <c r="Q376" s="193"/>
      <c r="R376" s="193"/>
      <c r="S376" s="193"/>
      <c r="T376" s="194"/>
      <c r="AT376" s="188" t="s">
        <v>167</v>
      </c>
      <c r="AU376" s="188" t="s">
        <v>83</v>
      </c>
      <c r="AV376" s="11" t="s">
        <v>83</v>
      </c>
      <c r="AW376" s="11" t="s">
        <v>36</v>
      </c>
      <c r="AX376" s="11" t="s">
        <v>73</v>
      </c>
      <c r="AY376" s="188" t="s">
        <v>157</v>
      </c>
    </row>
    <row r="377" spans="2:51" s="11" customFormat="1" ht="13.5">
      <c r="B377" s="186"/>
      <c r="D377" s="187" t="s">
        <v>167</v>
      </c>
      <c r="E377" s="188" t="s">
        <v>5</v>
      </c>
      <c r="F377" s="189" t="s">
        <v>238</v>
      </c>
      <c r="H377" s="190">
        <v>-1.4</v>
      </c>
      <c r="I377" s="191"/>
      <c r="L377" s="186"/>
      <c r="M377" s="192"/>
      <c r="N377" s="193"/>
      <c r="O377" s="193"/>
      <c r="P377" s="193"/>
      <c r="Q377" s="193"/>
      <c r="R377" s="193"/>
      <c r="S377" s="193"/>
      <c r="T377" s="194"/>
      <c r="AT377" s="188" t="s">
        <v>167</v>
      </c>
      <c r="AU377" s="188" t="s">
        <v>83</v>
      </c>
      <c r="AV377" s="11" t="s">
        <v>83</v>
      </c>
      <c r="AW377" s="11" t="s">
        <v>36</v>
      </c>
      <c r="AX377" s="11" t="s">
        <v>73</v>
      </c>
      <c r="AY377" s="188" t="s">
        <v>157</v>
      </c>
    </row>
    <row r="378" spans="2:51" s="11" customFormat="1" ht="13.5">
      <c r="B378" s="186"/>
      <c r="D378" s="187" t="s">
        <v>167</v>
      </c>
      <c r="E378" s="188" t="s">
        <v>5</v>
      </c>
      <c r="F378" s="189" t="s">
        <v>378</v>
      </c>
      <c r="H378" s="190">
        <v>43.546</v>
      </c>
      <c r="I378" s="191"/>
      <c r="L378" s="186"/>
      <c r="M378" s="192"/>
      <c r="N378" s="193"/>
      <c r="O378" s="193"/>
      <c r="P378" s="193"/>
      <c r="Q378" s="193"/>
      <c r="R378" s="193"/>
      <c r="S378" s="193"/>
      <c r="T378" s="194"/>
      <c r="AT378" s="188" t="s">
        <v>167</v>
      </c>
      <c r="AU378" s="188" t="s">
        <v>83</v>
      </c>
      <c r="AV378" s="11" t="s">
        <v>83</v>
      </c>
      <c r="AW378" s="11" t="s">
        <v>36</v>
      </c>
      <c r="AX378" s="11" t="s">
        <v>73</v>
      </c>
      <c r="AY378" s="188" t="s">
        <v>157</v>
      </c>
    </row>
    <row r="379" spans="2:51" s="11" customFormat="1" ht="13.5">
      <c r="B379" s="186"/>
      <c r="D379" s="187" t="s">
        <v>167</v>
      </c>
      <c r="E379" s="188" t="s">
        <v>5</v>
      </c>
      <c r="F379" s="189" t="s">
        <v>365</v>
      </c>
      <c r="H379" s="190">
        <v>-1.8</v>
      </c>
      <c r="I379" s="191"/>
      <c r="L379" s="186"/>
      <c r="M379" s="192"/>
      <c r="N379" s="193"/>
      <c r="O379" s="193"/>
      <c r="P379" s="193"/>
      <c r="Q379" s="193"/>
      <c r="R379" s="193"/>
      <c r="S379" s="193"/>
      <c r="T379" s="194"/>
      <c r="AT379" s="188" t="s">
        <v>167</v>
      </c>
      <c r="AU379" s="188" t="s">
        <v>83</v>
      </c>
      <c r="AV379" s="11" t="s">
        <v>83</v>
      </c>
      <c r="AW379" s="11" t="s">
        <v>36</v>
      </c>
      <c r="AX379" s="11" t="s">
        <v>73</v>
      </c>
      <c r="AY379" s="188" t="s">
        <v>157</v>
      </c>
    </row>
    <row r="380" spans="2:51" s="11" customFormat="1" ht="13.5">
      <c r="B380" s="186"/>
      <c r="D380" s="187" t="s">
        <v>167</v>
      </c>
      <c r="E380" s="188" t="s">
        <v>5</v>
      </c>
      <c r="F380" s="189" t="s">
        <v>379</v>
      </c>
      <c r="H380" s="190">
        <v>41.472</v>
      </c>
      <c r="I380" s="191"/>
      <c r="L380" s="186"/>
      <c r="M380" s="192"/>
      <c r="N380" s="193"/>
      <c r="O380" s="193"/>
      <c r="P380" s="193"/>
      <c r="Q380" s="193"/>
      <c r="R380" s="193"/>
      <c r="S380" s="193"/>
      <c r="T380" s="194"/>
      <c r="AT380" s="188" t="s">
        <v>167</v>
      </c>
      <c r="AU380" s="188" t="s">
        <v>83</v>
      </c>
      <c r="AV380" s="11" t="s">
        <v>83</v>
      </c>
      <c r="AW380" s="11" t="s">
        <v>36</v>
      </c>
      <c r="AX380" s="11" t="s">
        <v>73</v>
      </c>
      <c r="AY380" s="188" t="s">
        <v>157</v>
      </c>
    </row>
    <row r="381" spans="2:51" s="11" customFormat="1" ht="13.5">
      <c r="B381" s="186"/>
      <c r="D381" s="187" t="s">
        <v>167</v>
      </c>
      <c r="E381" s="188" t="s">
        <v>5</v>
      </c>
      <c r="F381" s="189" t="s">
        <v>367</v>
      </c>
      <c r="H381" s="190">
        <v>-2.2</v>
      </c>
      <c r="I381" s="191"/>
      <c r="L381" s="186"/>
      <c r="M381" s="192"/>
      <c r="N381" s="193"/>
      <c r="O381" s="193"/>
      <c r="P381" s="193"/>
      <c r="Q381" s="193"/>
      <c r="R381" s="193"/>
      <c r="S381" s="193"/>
      <c r="T381" s="194"/>
      <c r="AT381" s="188" t="s">
        <v>167</v>
      </c>
      <c r="AU381" s="188" t="s">
        <v>83</v>
      </c>
      <c r="AV381" s="11" t="s">
        <v>83</v>
      </c>
      <c r="AW381" s="11" t="s">
        <v>36</v>
      </c>
      <c r="AX381" s="11" t="s">
        <v>73</v>
      </c>
      <c r="AY381" s="188" t="s">
        <v>157</v>
      </c>
    </row>
    <row r="382" spans="2:51" s="11" customFormat="1" ht="13.5">
      <c r="B382" s="186"/>
      <c r="D382" s="187" t="s">
        <v>167</v>
      </c>
      <c r="E382" s="188" t="s">
        <v>5</v>
      </c>
      <c r="F382" s="189" t="s">
        <v>380</v>
      </c>
      <c r="H382" s="190">
        <v>61.754</v>
      </c>
      <c r="I382" s="191"/>
      <c r="L382" s="186"/>
      <c r="M382" s="192"/>
      <c r="N382" s="193"/>
      <c r="O382" s="193"/>
      <c r="P382" s="193"/>
      <c r="Q382" s="193"/>
      <c r="R382" s="193"/>
      <c r="S382" s="193"/>
      <c r="T382" s="194"/>
      <c r="AT382" s="188" t="s">
        <v>167</v>
      </c>
      <c r="AU382" s="188" t="s">
        <v>83</v>
      </c>
      <c r="AV382" s="11" t="s">
        <v>83</v>
      </c>
      <c r="AW382" s="11" t="s">
        <v>36</v>
      </c>
      <c r="AX382" s="11" t="s">
        <v>73</v>
      </c>
      <c r="AY382" s="188" t="s">
        <v>157</v>
      </c>
    </row>
    <row r="383" spans="2:51" s="11" customFormat="1" ht="13.5">
      <c r="B383" s="186"/>
      <c r="D383" s="187" t="s">
        <v>167</v>
      </c>
      <c r="E383" s="188" t="s">
        <v>5</v>
      </c>
      <c r="F383" s="189" t="s">
        <v>374</v>
      </c>
      <c r="H383" s="190">
        <v>-3.2</v>
      </c>
      <c r="I383" s="191"/>
      <c r="L383" s="186"/>
      <c r="M383" s="192"/>
      <c r="N383" s="193"/>
      <c r="O383" s="193"/>
      <c r="P383" s="193"/>
      <c r="Q383" s="193"/>
      <c r="R383" s="193"/>
      <c r="S383" s="193"/>
      <c r="T383" s="194"/>
      <c r="AT383" s="188" t="s">
        <v>167</v>
      </c>
      <c r="AU383" s="188" t="s">
        <v>83</v>
      </c>
      <c r="AV383" s="11" t="s">
        <v>83</v>
      </c>
      <c r="AW383" s="11" t="s">
        <v>36</v>
      </c>
      <c r="AX383" s="11" t="s">
        <v>73</v>
      </c>
      <c r="AY383" s="188" t="s">
        <v>157</v>
      </c>
    </row>
    <row r="384" spans="2:51" s="11" customFormat="1" ht="13.5">
      <c r="B384" s="186"/>
      <c r="D384" s="187" t="s">
        <v>167</v>
      </c>
      <c r="E384" s="188" t="s">
        <v>5</v>
      </c>
      <c r="F384" s="189" t="s">
        <v>381</v>
      </c>
      <c r="H384" s="190">
        <v>103.291</v>
      </c>
      <c r="I384" s="191"/>
      <c r="L384" s="186"/>
      <c r="M384" s="192"/>
      <c r="N384" s="193"/>
      <c r="O384" s="193"/>
      <c r="P384" s="193"/>
      <c r="Q384" s="193"/>
      <c r="R384" s="193"/>
      <c r="S384" s="193"/>
      <c r="T384" s="194"/>
      <c r="AT384" s="188" t="s">
        <v>167</v>
      </c>
      <c r="AU384" s="188" t="s">
        <v>83</v>
      </c>
      <c r="AV384" s="11" t="s">
        <v>83</v>
      </c>
      <c r="AW384" s="11" t="s">
        <v>36</v>
      </c>
      <c r="AX384" s="11" t="s">
        <v>73</v>
      </c>
      <c r="AY384" s="188" t="s">
        <v>157</v>
      </c>
    </row>
    <row r="385" spans="2:51" s="11" customFormat="1" ht="13.5">
      <c r="B385" s="186"/>
      <c r="D385" s="187" t="s">
        <v>167</v>
      </c>
      <c r="E385" s="188" t="s">
        <v>5</v>
      </c>
      <c r="F385" s="189" t="s">
        <v>382</v>
      </c>
      <c r="H385" s="190">
        <v>-7.089</v>
      </c>
      <c r="I385" s="191"/>
      <c r="L385" s="186"/>
      <c r="M385" s="192"/>
      <c r="N385" s="193"/>
      <c r="O385" s="193"/>
      <c r="P385" s="193"/>
      <c r="Q385" s="193"/>
      <c r="R385" s="193"/>
      <c r="S385" s="193"/>
      <c r="T385" s="194"/>
      <c r="AT385" s="188" t="s">
        <v>167</v>
      </c>
      <c r="AU385" s="188" t="s">
        <v>83</v>
      </c>
      <c r="AV385" s="11" t="s">
        <v>83</v>
      </c>
      <c r="AW385" s="11" t="s">
        <v>36</v>
      </c>
      <c r="AX385" s="11" t="s">
        <v>73</v>
      </c>
      <c r="AY385" s="188" t="s">
        <v>157</v>
      </c>
    </row>
    <row r="386" spans="2:51" s="11" customFormat="1" ht="13.5">
      <c r="B386" s="186"/>
      <c r="D386" s="187" t="s">
        <v>167</v>
      </c>
      <c r="E386" s="188" t="s">
        <v>5</v>
      </c>
      <c r="F386" s="189" t="s">
        <v>383</v>
      </c>
      <c r="H386" s="190">
        <v>-4.251</v>
      </c>
      <c r="I386" s="191"/>
      <c r="L386" s="186"/>
      <c r="M386" s="192"/>
      <c r="N386" s="193"/>
      <c r="O386" s="193"/>
      <c r="P386" s="193"/>
      <c r="Q386" s="193"/>
      <c r="R386" s="193"/>
      <c r="S386" s="193"/>
      <c r="T386" s="194"/>
      <c r="AT386" s="188" t="s">
        <v>167</v>
      </c>
      <c r="AU386" s="188" t="s">
        <v>83</v>
      </c>
      <c r="AV386" s="11" t="s">
        <v>83</v>
      </c>
      <c r="AW386" s="11" t="s">
        <v>36</v>
      </c>
      <c r="AX386" s="11" t="s">
        <v>73</v>
      </c>
      <c r="AY386" s="188" t="s">
        <v>157</v>
      </c>
    </row>
    <row r="387" spans="2:51" s="11" customFormat="1" ht="13.5">
      <c r="B387" s="186"/>
      <c r="D387" s="187" t="s">
        <v>167</v>
      </c>
      <c r="E387" s="188" t="s">
        <v>5</v>
      </c>
      <c r="F387" s="189" t="s">
        <v>384</v>
      </c>
      <c r="H387" s="190">
        <v>-3.077</v>
      </c>
      <c r="I387" s="191"/>
      <c r="L387" s="186"/>
      <c r="M387" s="192"/>
      <c r="N387" s="193"/>
      <c r="O387" s="193"/>
      <c r="P387" s="193"/>
      <c r="Q387" s="193"/>
      <c r="R387" s="193"/>
      <c r="S387" s="193"/>
      <c r="T387" s="194"/>
      <c r="AT387" s="188" t="s">
        <v>167</v>
      </c>
      <c r="AU387" s="188" t="s">
        <v>83</v>
      </c>
      <c r="AV387" s="11" t="s">
        <v>83</v>
      </c>
      <c r="AW387" s="11" t="s">
        <v>36</v>
      </c>
      <c r="AX387" s="11" t="s">
        <v>73</v>
      </c>
      <c r="AY387" s="188" t="s">
        <v>157</v>
      </c>
    </row>
    <row r="388" spans="2:51" s="11" customFormat="1" ht="13.5">
      <c r="B388" s="186"/>
      <c r="D388" s="187" t="s">
        <v>167</v>
      </c>
      <c r="E388" s="188" t="s">
        <v>5</v>
      </c>
      <c r="F388" s="189" t="s">
        <v>385</v>
      </c>
      <c r="H388" s="190">
        <v>-5.516</v>
      </c>
      <c r="I388" s="191"/>
      <c r="L388" s="186"/>
      <c r="M388" s="192"/>
      <c r="N388" s="193"/>
      <c r="O388" s="193"/>
      <c r="P388" s="193"/>
      <c r="Q388" s="193"/>
      <c r="R388" s="193"/>
      <c r="S388" s="193"/>
      <c r="T388" s="194"/>
      <c r="AT388" s="188" t="s">
        <v>167</v>
      </c>
      <c r="AU388" s="188" t="s">
        <v>83</v>
      </c>
      <c r="AV388" s="11" t="s">
        <v>83</v>
      </c>
      <c r="AW388" s="11" t="s">
        <v>36</v>
      </c>
      <c r="AX388" s="11" t="s">
        <v>73</v>
      </c>
      <c r="AY388" s="188" t="s">
        <v>157</v>
      </c>
    </row>
    <row r="389" spans="2:51" s="11" customFormat="1" ht="13.5">
      <c r="B389" s="186"/>
      <c r="D389" s="187" t="s">
        <v>167</v>
      </c>
      <c r="E389" s="188" t="s">
        <v>5</v>
      </c>
      <c r="F389" s="189" t="s">
        <v>362</v>
      </c>
      <c r="H389" s="190">
        <v>-1.6</v>
      </c>
      <c r="I389" s="191"/>
      <c r="L389" s="186"/>
      <c r="M389" s="192"/>
      <c r="N389" s="193"/>
      <c r="O389" s="193"/>
      <c r="P389" s="193"/>
      <c r="Q389" s="193"/>
      <c r="R389" s="193"/>
      <c r="S389" s="193"/>
      <c r="T389" s="194"/>
      <c r="AT389" s="188" t="s">
        <v>167</v>
      </c>
      <c r="AU389" s="188" t="s">
        <v>83</v>
      </c>
      <c r="AV389" s="11" t="s">
        <v>83</v>
      </c>
      <c r="AW389" s="11" t="s">
        <v>36</v>
      </c>
      <c r="AX389" s="11" t="s">
        <v>73</v>
      </c>
      <c r="AY389" s="188" t="s">
        <v>157</v>
      </c>
    </row>
    <row r="390" spans="2:51" s="11" customFormat="1" ht="13.5">
      <c r="B390" s="186"/>
      <c r="D390" s="187" t="s">
        <v>167</v>
      </c>
      <c r="E390" s="188" t="s">
        <v>5</v>
      </c>
      <c r="F390" s="189" t="s">
        <v>386</v>
      </c>
      <c r="H390" s="190">
        <v>-17.82</v>
      </c>
      <c r="I390" s="191"/>
      <c r="L390" s="186"/>
      <c r="M390" s="192"/>
      <c r="N390" s="193"/>
      <c r="O390" s="193"/>
      <c r="P390" s="193"/>
      <c r="Q390" s="193"/>
      <c r="R390" s="193"/>
      <c r="S390" s="193"/>
      <c r="T390" s="194"/>
      <c r="AT390" s="188" t="s">
        <v>167</v>
      </c>
      <c r="AU390" s="188" t="s">
        <v>83</v>
      </c>
      <c r="AV390" s="11" t="s">
        <v>83</v>
      </c>
      <c r="AW390" s="11" t="s">
        <v>36</v>
      </c>
      <c r="AX390" s="11" t="s">
        <v>73</v>
      </c>
      <c r="AY390" s="188" t="s">
        <v>157</v>
      </c>
    </row>
    <row r="391" spans="2:51" s="11" customFormat="1" ht="13.5">
      <c r="B391" s="186"/>
      <c r="D391" s="187" t="s">
        <v>167</v>
      </c>
      <c r="E391" s="188" t="s">
        <v>5</v>
      </c>
      <c r="F391" s="189" t="s">
        <v>387</v>
      </c>
      <c r="H391" s="190">
        <v>119.75</v>
      </c>
      <c r="I391" s="191"/>
      <c r="L391" s="186"/>
      <c r="M391" s="192"/>
      <c r="N391" s="193"/>
      <c r="O391" s="193"/>
      <c r="P391" s="193"/>
      <c r="Q391" s="193"/>
      <c r="R391" s="193"/>
      <c r="S391" s="193"/>
      <c r="T391" s="194"/>
      <c r="AT391" s="188" t="s">
        <v>167</v>
      </c>
      <c r="AU391" s="188" t="s">
        <v>83</v>
      </c>
      <c r="AV391" s="11" t="s">
        <v>83</v>
      </c>
      <c r="AW391" s="11" t="s">
        <v>36</v>
      </c>
      <c r="AX391" s="11" t="s">
        <v>73</v>
      </c>
      <c r="AY391" s="188" t="s">
        <v>157</v>
      </c>
    </row>
    <row r="392" spans="2:51" s="11" customFormat="1" ht="13.5">
      <c r="B392" s="186"/>
      <c r="D392" s="187" t="s">
        <v>167</v>
      </c>
      <c r="E392" s="188" t="s">
        <v>5</v>
      </c>
      <c r="F392" s="189" t="s">
        <v>388</v>
      </c>
      <c r="H392" s="190">
        <v>-7.11</v>
      </c>
      <c r="I392" s="191"/>
      <c r="L392" s="186"/>
      <c r="M392" s="192"/>
      <c r="N392" s="193"/>
      <c r="O392" s="193"/>
      <c r="P392" s="193"/>
      <c r="Q392" s="193"/>
      <c r="R392" s="193"/>
      <c r="S392" s="193"/>
      <c r="T392" s="194"/>
      <c r="AT392" s="188" t="s">
        <v>167</v>
      </c>
      <c r="AU392" s="188" t="s">
        <v>83</v>
      </c>
      <c r="AV392" s="11" t="s">
        <v>83</v>
      </c>
      <c r="AW392" s="11" t="s">
        <v>36</v>
      </c>
      <c r="AX392" s="11" t="s">
        <v>73</v>
      </c>
      <c r="AY392" s="188" t="s">
        <v>157</v>
      </c>
    </row>
    <row r="393" spans="2:51" s="11" customFormat="1" ht="13.5">
      <c r="B393" s="186"/>
      <c r="D393" s="187" t="s">
        <v>167</v>
      </c>
      <c r="E393" s="188" t="s">
        <v>5</v>
      </c>
      <c r="F393" s="189" t="s">
        <v>389</v>
      </c>
      <c r="H393" s="190">
        <v>-5.559</v>
      </c>
      <c r="I393" s="191"/>
      <c r="L393" s="186"/>
      <c r="M393" s="192"/>
      <c r="N393" s="193"/>
      <c r="O393" s="193"/>
      <c r="P393" s="193"/>
      <c r="Q393" s="193"/>
      <c r="R393" s="193"/>
      <c r="S393" s="193"/>
      <c r="T393" s="194"/>
      <c r="AT393" s="188" t="s">
        <v>167</v>
      </c>
      <c r="AU393" s="188" t="s">
        <v>83</v>
      </c>
      <c r="AV393" s="11" t="s">
        <v>83</v>
      </c>
      <c r="AW393" s="11" t="s">
        <v>36</v>
      </c>
      <c r="AX393" s="11" t="s">
        <v>73</v>
      </c>
      <c r="AY393" s="188" t="s">
        <v>157</v>
      </c>
    </row>
    <row r="394" spans="2:51" s="11" customFormat="1" ht="13.5">
      <c r="B394" s="186"/>
      <c r="D394" s="187" t="s">
        <v>167</v>
      </c>
      <c r="E394" s="188" t="s">
        <v>5</v>
      </c>
      <c r="F394" s="189" t="s">
        <v>374</v>
      </c>
      <c r="H394" s="190">
        <v>-3.2</v>
      </c>
      <c r="I394" s="191"/>
      <c r="L394" s="186"/>
      <c r="M394" s="192"/>
      <c r="N394" s="193"/>
      <c r="O394" s="193"/>
      <c r="P394" s="193"/>
      <c r="Q394" s="193"/>
      <c r="R394" s="193"/>
      <c r="S394" s="193"/>
      <c r="T394" s="194"/>
      <c r="AT394" s="188" t="s">
        <v>167</v>
      </c>
      <c r="AU394" s="188" t="s">
        <v>83</v>
      </c>
      <c r="AV394" s="11" t="s">
        <v>83</v>
      </c>
      <c r="AW394" s="11" t="s">
        <v>36</v>
      </c>
      <c r="AX394" s="11" t="s">
        <v>73</v>
      </c>
      <c r="AY394" s="188" t="s">
        <v>157</v>
      </c>
    </row>
    <row r="395" spans="2:51" s="11" customFormat="1" ht="13.5">
      <c r="B395" s="186"/>
      <c r="D395" s="187" t="s">
        <v>167</v>
      </c>
      <c r="E395" s="188" t="s">
        <v>5</v>
      </c>
      <c r="F395" s="189" t="s">
        <v>367</v>
      </c>
      <c r="H395" s="190">
        <v>-2.2</v>
      </c>
      <c r="I395" s="191"/>
      <c r="L395" s="186"/>
      <c r="M395" s="192"/>
      <c r="N395" s="193"/>
      <c r="O395" s="193"/>
      <c r="P395" s="193"/>
      <c r="Q395" s="193"/>
      <c r="R395" s="193"/>
      <c r="S395" s="193"/>
      <c r="T395" s="194"/>
      <c r="AT395" s="188" t="s">
        <v>167</v>
      </c>
      <c r="AU395" s="188" t="s">
        <v>83</v>
      </c>
      <c r="AV395" s="11" t="s">
        <v>83</v>
      </c>
      <c r="AW395" s="11" t="s">
        <v>36</v>
      </c>
      <c r="AX395" s="11" t="s">
        <v>73</v>
      </c>
      <c r="AY395" s="188" t="s">
        <v>157</v>
      </c>
    </row>
    <row r="396" spans="2:51" s="11" customFormat="1" ht="13.5">
      <c r="B396" s="186"/>
      <c r="D396" s="187" t="s">
        <v>167</v>
      </c>
      <c r="E396" s="188" t="s">
        <v>5</v>
      </c>
      <c r="F396" s="189" t="s">
        <v>365</v>
      </c>
      <c r="H396" s="190">
        <v>-1.8</v>
      </c>
      <c r="I396" s="191"/>
      <c r="L396" s="186"/>
      <c r="M396" s="192"/>
      <c r="N396" s="193"/>
      <c r="O396" s="193"/>
      <c r="P396" s="193"/>
      <c r="Q396" s="193"/>
      <c r="R396" s="193"/>
      <c r="S396" s="193"/>
      <c r="T396" s="194"/>
      <c r="AT396" s="188" t="s">
        <v>167</v>
      </c>
      <c r="AU396" s="188" t="s">
        <v>83</v>
      </c>
      <c r="AV396" s="11" t="s">
        <v>83</v>
      </c>
      <c r="AW396" s="11" t="s">
        <v>36</v>
      </c>
      <c r="AX396" s="11" t="s">
        <v>73</v>
      </c>
      <c r="AY396" s="188" t="s">
        <v>157</v>
      </c>
    </row>
    <row r="397" spans="2:51" s="11" customFormat="1" ht="13.5">
      <c r="B397" s="186"/>
      <c r="D397" s="187" t="s">
        <v>167</v>
      </c>
      <c r="E397" s="188" t="s">
        <v>5</v>
      </c>
      <c r="F397" s="189" t="s">
        <v>390</v>
      </c>
      <c r="H397" s="190">
        <v>-6.6</v>
      </c>
      <c r="I397" s="191"/>
      <c r="L397" s="186"/>
      <c r="M397" s="192"/>
      <c r="N397" s="193"/>
      <c r="O397" s="193"/>
      <c r="P397" s="193"/>
      <c r="Q397" s="193"/>
      <c r="R397" s="193"/>
      <c r="S397" s="193"/>
      <c r="T397" s="194"/>
      <c r="AT397" s="188" t="s">
        <v>167</v>
      </c>
      <c r="AU397" s="188" t="s">
        <v>83</v>
      </c>
      <c r="AV397" s="11" t="s">
        <v>83</v>
      </c>
      <c r="AW397" s="11" t="s">
        <v>36</v>
      </c>
      <c r="AX397" s="11" t="s">
        <v>73</v>
      </c>
      <c r="AY397" s="188" t="s">
        <v>157</v>
      </c>
    </row>
    <row r="398" spans="2:51" s="11" customFormat="1" ht="13.5">
      <c r="B398" s="186"/>
      <c r="D398" s="187" t="s">
        <v>167</v>
      </c>
      <c r="E398" s="188" t="s">
        <v>5</v>
      </c>
      <c r="F398" s="189" t="s">
        <v>226</v>
      </c>
      <c r="H398" s="190">
        <v>-2.8</v>
      </c>
      <c r="I398" s="191"/>
      <c r="L398" s="186"/>
      <c r="M398" s="192"/>
      <c r="N398" s="193"/>
      <c r="O398" s="193"/>
      <c r="P398" s="193"/>
      <c r="Q398" s="193"/>
      <c r="R398" s="193"/>
      <c r="S398" s="193"/>
      <c r="T398" s="194"/>
      <c r="AT398" s="188" t="s">
        <v>167</v>
      </c>
      <c r="AU398" s="188" t="s">
        <v>83</v>
      </c>
      <c r="AV398" s="11" t="s">
        <v>83</v>
      </c>
      <c r="AW398" s="11" t="s">
        <v>36</v>
      </c>
      <c r="AX398" s="11" t="s">
        <v>73</v>
      </c>
      <c r="AY398" s="188" t="s">
        <v>157</v>
      </c>
    </row>
    <row r="399" spans="2:51" s="11" customFormat="1" ht="13.5">
      <c r="B399" s="186"/>
      <c r="D399" s="187" t="s">
        <v>167</v>
      </c>
      <c r="E399" s="188" t="s">
        <v>5</v>
      </c>
      <c r="F399" s="189" t="s">
        <v>391</v>
      </c>
      <c r="H399" s="190">
        <v>61.236</v>
      </c>
      <c r="I399" s="191"/>
      <c r="L399" s="186"/>
      <c r="M399" s="192"/>
      <c r="N399" s="193"/>
      <c r="O399" s="193"/>
      <c r="P399" s="193"/>
      <c r="Q399" s="193"/>
      <c r="R399" s="193"/>
      <c r="S399" s="193"/>
      <c r="T399" s="194"/>
      <c r="AT399" s="188" t="s">
        <v>167</v>
      </c>
      <c r="AU399" s="188" t="s">
        <v>83</v>
      </c>
      <c r="AV399" s="11" t="s">
        <v>83</v>
      </c>
      <c r="AW399" s="11" t="s">
        <v>36</v>
      </c>
      <c r="AX399" s="11" t="s">
        <v>73</v>
      </c>
      <c r="AY399" s="188" t="s">
        <v>157</v>
      </c>
    </row>
    <row r="400" spans="2:51" s="11" customFormat="1" ht="13.5">
      <c r="B400" s="186"/>
      <c r="D400" s="187" t="s">
        <v>167</v>
      </c>
      <c r="E400" s="188" t="s">
        <v>5</v>
      </c>
      <c r="F400" s="189" t="s">
        <v>389</v>
      </c>
      <c r="H400" s="190">
        <v>-5.559</v>
      </c>
      <c r="I400" s="191"/>
      <c r="L400" s="186"/>
      <c r="M400" s="192"/>
      <c r="N400" s="193"/>
      <c r="O400" s="193"/>
      <c r="P400" s="193"/>
      <c r="Q400" s="193"/>
      <c r="R400" s="193"/>
      <c r="S400" s="193"/>
      <c r="T400" s="194"/>
      <c r="AT400" s="188" t="s">
        <v>167</v>
      </c>
      <c r="AU400" s="188" t="s">
        <v>83</v>
      </c>
      <c r="AV400" s="11" t="s">
        <v>83</v>
      </c>
      <c r="AW400" s="11" t="s">
        <v>36</v>
      </c>
      <c r="AX400" s="11" t="s">
        <v>73</v>
      </c>
      <c r="AY400" s="188" t="s">
        <v>157</v>
      </c>
    </row>
    <row r="401" spans="2:51" s="11" customFormat="1" ht="13.5">
      <c r="B401" s="186"/>
      <c r="D401" s="187" t="s">
        <v>167</v>
      </c>
      <c r="E401" s="188" t="s">
        <v>5</v>
      </c>
      <c r="F401" s="189" t="s">
        <v>392</v>
      </c>
      <c r="H401" s="190">
        <v>-5.67</v>
      </c>
      <c r="I401" s="191"/>
      <c r="L401" s="186"/>
      <c r="M401" s="192"/>
      <c r="N401" s="193"/>
      <c r="O401" s="193"/>
      <c r="P401" s="193"/>
      <c r="Q401" s="193"/>
      <c r="R401" s="193"/>
      <c r="S401" s="193"/>
      <c r="T401" s="194"/>
      <c r="AT401" s="188" t="s">
        <v>167</v>
      </c>
      <c r="AU401" s="188" t="s">
        <v>83</v>
      </c>
      <c r="AV401" s="11" t="s">
        <v>83</v>
      </c>
      <c r="AW401" s="11" t="s">
        <v>36</v>
      </c>
      <c r="AX401" s="11" t="s">
        <v>73</v>
      </c>
      <c r="AY401" s="188" t="s">
        <v>157</v>
      </c>
    </row>
    <row r="402" spans="2:51" s="11" customFormat="1" ht="13.5">
      <c r="B402" s="186"/>
      <c r="D402" s="187" t="s">
        <v>167</v>
      </c>
      <c r="E402" s="188" t="s">
        <v>5</v>
      </c>
      <c r="F402" s="189" t="s">
        <v>393</v>
      </c>
      <c r="H402" s="190">
        <v>58.32</v>
      </c>
      <c r="I402" s="191"/>
      <c r="L402" s="186"/>
      <c r="M402" s="192"/>
      <c r="N402" s="193"/>
      <c r="O402" s="193"/>
      <c r="P402" s="193"/>
      <c r="Q402" s="193"/>
      <c r="R402" s="193"/>
      <c r="S402" s="193"/>
      <c r="T402" s="194"/>
      <c r="AT402" s="188" t="s">
        <v>167</v>
      </c>
      <c r="AU402" s="188" t="s">
        <v>83</v>
      </c>
      <c r="AV402" s="11" t="s">
        <v>83</v>
      </c>
      <c r="AW402" s="11" t="s">
        <v>36</v>
      </c>
      <c r="AX402" s="11" t="s">
        <v>73</v>
      </c>
      <c r="AY402" s="188" t="s">
        <v>157</v>
      </c>
    </row>
    <row r="403" spans="2:51" s="11" customFormat="1" ht="13.5">
      <c r="B403" s="186"/>
      <c r="D403" s="187" t="s">
        <v>167</v>
      </c>
      <c r="E403" s="188" t="s">
        <v>5</v>
      </c>
      <c r="F403" s="189" t="s">
        <v>392</v>
      </c>
      <c r="H403" s="190">
        <v>-5.67</v>
      </c>
      <c r="I403" s="191"/>
      <c r="L403" s="186"/>
      <c r="M403" s="192"/>
      <c r="N403" s="193"/>
      <c r="O403" s="193"/>
      <c r="P403" s="193"/>
      <c r="Q403" s="193"/>
      <c r="R403" s="193"/>
      <c r="S403" s="193"/>
      <c r="T403" s="194"/>
      <c r="AT403" s="188" t="s">
        <v>167</v>
      </c>
      <c r="AU403" s="188" t="s">
        <v>83</v>
      </c>
      <c r="AV403" s="11" t="s">
        <v>83</v>
      </c>
      <c r="AW403" s="11" t="s">
        <v>36</v>
      </c>
      <c r="AX403" s="11" t="s">
        <v>73</v>
      </c>
      <c r="AY403" s="188" t="s">
        <v>157</v>
      </c>
    </row>
    <row r="404" spans="2:51" s="11" customFormat="1" ht="13.5">
      <c r="B404" s="186"/>
      <c r="D404" s="187" t="s">
        <v>167</v>
      </c>
      <c r="E404" s="188" t="s">
        <v>5</v>
      </c>
      <c r="F404" s="189" t="s">
        <v>362</v>
      </c>
      <c r="H404" s="190">
        <v>-1.6</v>
      </c>
      <c r="I404" s="191"/>
      <c r="L404" s="186"/>
      <c r="M404" s="192"/>
      <c r="N404" s="193"/>
      <c r="O404" s="193"/>
      <c r="P404" s="193"/>
      <c r="Q404" s="193"/>
      <c r="R404" s="193"/>
      <c r="S404" s="193"/>
      <c r="T404" s="194"/>
      <c r="AT404" s="188" t="s">
        <v>167</v>
      </c>
      <c r="AU404" s="188" t="s">
        <v>83</v>
      </c>
      <c r="AV404" s="11" t="s">
        <v>83</v>
      </c>
      <c r="AW404" s="11" t="s">
        <v>36</v>
      </c>
      <c r="AX404" s="11" t="s">
        <v>73</v>
      </c>
      <c r="AY404" s="188" t="s">
        <v>157</v>
      </c>
    </row>
    <row r="405" spans="2:51" s="11" customFormat="1" ht="13.5">
      <c r="B405" s="186"/>
      <c r="D405" s="187" t="s">
        <v>167</v>
      </c>
      <c r="E405" s="188" t="s">
        <v>5</v>
      </c>
      <c r="F405" s="189" t="s">
        <v>394</v>
      </c>
      <c r="H405" s="190">
        <v>59.292</v>
      </c>
      <c r="I405" s="191"/>
      <c r="L405" s="186"/>
      <c r="M405" s="192"/>
      <c r="N405" s="193"/>
      <c r="O405" s="193"/>
      <c r="P405" s="193"/>
      <c r="Q405" s="193"/>
      <c r="R405" s="193"/>
      <c r="S405" s="193"/>
      <c r="T405" s="194"/>
      <c r="AT405" s="188" t="s">
        <v>167</v>
      </c>
      <c r="AU405" s="188" t="s">
        <v>83</v>
      </c>
      <c r="AV405" s="11" t="s">
        <v>83</v>
      </c>
      <c r="AW405" s="11" t="s">
        <v>36</v>
      </c>
      <c r="AX405" s="11" t="s">
        <v>73</v>
      </c>
      <c r="AY405" s="188" t="s">
        <v>157</v>
      </c>
    </row>
    <row r="406" spans="2:51" s="11" customFormat="1" ht="13.5">
      <c r="B406" s="186"/>
      <c r="D406" s="187" t="s">
        <v>167</v>
      </c>
      <c r="E406" s="188" t="s">
        <v>5</v>
      </c>
      <c r="F406" s="189" t="s">
        <v>367</v>
      </c>
      <c r="H406" s="190">
        <v>-2.2</v>
      </c>
      <c r="I406" s="191"/>
      <c r="L406" s="186"/>
      <c r="M406" s="192"/>
      <c r="N406" s="193"/>
      <c r="O406" s="193"/>
      <c r="P406" s="193"/>
      <c r="Q406" s="193"/>
      <c r="R406" s="193"/>
      <c r="S406" s="193"/>
      <c r="T406" s="194"/>
      <c r="AT406" s="188" t="s">
        <v>167</v>
      </c>
      <c r="AU406" s="188" t="s">
        <v>83</v>
      </c>
      <c r="AV406" s="11" t="s">
        <v>83</v>
      </c>
      <c r="AW406" s="11" t="s">
        <v>36</v>
      </c>
      <c r="AX406" s="11" t="s">
        <v>73</v>
      </c>
      <c r="AY406" s="188" t="s">
        <v>157</v>
      </c>
    </row>
    <row r="407" spans="2:51" s="11" customFormat="1" ht="13.5">
      <c r="B407" s="186"/>
      <c r="D407" s="187" t="s">
        <v>167</v>
      </c>
      <c r="E407" s="188" t="s">
        <v>5</v>
      </c>
      <c r="F407" s="189" t="s">
        <v>392</v>
      </c>
      <c r="H407" s="190">
        <v>-5.67</v>
      </c>
      <c r="I407" s="191"/>
      <c r="L407" s="186"/>
      <c r="M407" s="192"/>
      <c r="N407" s="193"/>
      <c r="O407" s="193"/>
      <c r="P407" s="193"/>
      <c r="Q407" s="193"/>
      <c r="R407" s="193"/>
      <c r="S407" s="193"/>
      <c r="T407" s="194"/>
      <c r="AT407" s="188" t="s">
        <v>167</v>
      </c>
      <c r="AU407" s="188" t="s">
        <v>83</v>
      </c>
      <c r="AV407" s="11" t="s">
        <v>83</v>
      </c>
      <c r="AW407" s="11" t="s">
        <v>36</v>
      </c>
      <c r="AX407" s="11" t="s">
        <v>73</v>
      </c>
      <c r="AY407" s="188" t="s">
        <v>157</v>
      </c>
    </row>
    <row r="408" spans="2:51" s="11" customFormat="1" ht="13.5">
      <c r="B408" s="186"/>
      <c r="D408" s="187" t="s">
        <v>167</v>
      </c>
      <c r="E408" s="188" t="s">
        <v>5</v>
      </c>
      <c r="F408" s="189" t="s">
        <v>395</v>
      </c>
      <c r="H408" s="190">
        <v>29.808</v>
      </c>
      <c r="I408" s="191"/>
      <c r="L408" s="186"/>
      <c r="M408" s="192"/>
      <c r="N408" s="193"/>
      <c r="O408" s="193"/>
      <c r="P408" s="193"/>
      <c r="Q408" s="193"/>
      <c r="R408" s="193"/>
      <c r="S408" s="193"/>
      <c r="T408" s="194"/>
      <c r="AT408" s="188" t="s">
        <v>167</v>
      </c>
      <c r="AU408" s="188" t="s">
        <v>83</v>
      </c>
      <c r="AV408" s="11" t="s">
        <v>83</v>
      </c>
      <c r="AW408" s="11" t="s">
        <v>36</v>
      </c>
      <c r="AX408" s="11" t="s">
        <v>73</v>
      </c>
      <c r="AY408" s="188" t="s">
        <v>157</v>
      </c>
    </row>
    <row r="409" spans="2:51" s="11" customFormat="1" ht="13.5">
      <c r="B409" s="186"/>
      <c r="D409" s="187" t="s">
        <v>167</v>
      </c>
      <c r="E409" s="188" t="s">
        <v>5</v>
      </c>
      <c r="F409" s="189" t="s">
        <v>365</v>
      </c>
      <c r="H409" s="190">
        <v>-1.8</v>
      </c>
      <c r="I409" s="191"/>
      <c r="L409" s="186"/>
      <c r="M409" s="192"/>
      <c r="N409" s="193"/>
      <c r="O409" s="193"/>
      <c r="P409" s="193"/>
      <c r="Q409" s="193"/>
      <c r="R409" s="193"/>
      <c r="S409" s="193"/>
      <c r="T409" s="194"/>
      <c r="AT409" s="188" t="s">
        <v>167</v>
      </c>
      <c r="AU409" s="188" t="s">
        <v>83</v>
      </c>
      <c r="AV409" s="11" t="s">
        <v>83</v>
      </c>
      <c r="AW409" s="11" t="s">
        <v>36</v>
      </c>
      <c r="AX409" s="11" t="s">
        <v>73</v>
      </c>
      <c r="AY409" s="188" t="s">
        <v>157</v>
      </c>
    </row>
    <row r="410" spans="2:51" s="11" customFormat="1" ht="13.5">
      <c r="B410" s="186"/>
      <c r="D410" s="187" t="s">
        <v>167</v>
      </c>
      <c r="E410" s="188" t="s">
        <v>5</v>
      </c>
      <c r="F410" s="189" t="s">
        <v>396</v>
      </c>
      <c r="H410" s="190">
        <v>65.124</v>
      </c>
      <c r="I410" s="191"/>
      <c r="L410" s="186"/>
      <c r="M410" s="192"/>
      <c r="N410" s="193"/>
      <c r="O410" s="193"/>
      <c r="P410" s="193"/>
      <c r="Q410" s="193"/>
      <c r="R410" s="193"/>
      <c r="S410" s="193"/>
      <c r="T410" s="194"/>
      <c r="AT410" s="188" t="s">
        <v>167</v>
      </c>
      <c r="AU410" s="188" t="s">
        <v>83</v>
      </c>
      <c r="AV410" s="11" t="s">
        <v>83</v>
      </c>
      <c r="AW410" s="11" t="s">
        <v>36</v>
      </c>
      <c r="AX410" s="11" t="s">
        <v>73</v>
      </c>
      <c r="AY410" s="188" t="s">
        <v>157</v>
      </c>
    </row>
    <row r="411" spans="2:51" s="11" customFormat="1" ht="13.5">
      <c r="B411" s="186"/>
      <c r="D411" s="187" t="s">
        <v>167</v>
      </c>
      <c r="E411" s="188" t="s">
        <v>5</v>
      </c>
      <c r="F411" s="189" t="s">
        <v>397</v>
      </c>
      <c r="H411" s="190">
        <v>-7.83</v>
      </c>
      <c r="I411" s="191"/>
      <c r="L411" s="186"/>
      <c r="M411" s="192"/>
      <c r="N411" s="193"/>
      <c r="O411" s="193"/>
      <c r="P411" s="193"/>
      <c r="Q411" s="193"/>
      <c r="R411" s="193"/>
      <c r="S411" s="193"/>
      <c r="T411" s="194"/>
      <c r="AT411" s="188" t="s">
        <v>167</v>
      </c>
      <c r="AU411" s="188" t="s">
        <v>83</v>
      </c>
      <c r="AV411" s="11" t="s">
        <v>83</v>
      </c>
      <c r="AW411" s="11" t="s">
        <v>36</v>
      </c>
      <c r="AX411" s="11" t="s">
        <v>73</v>
      </c>
      <c r="AY411" s="188" t="s">
        <v>157</v>
      </c>
    </row>
    <row r="412" spans="2:51" s="11" customFormat="1" ht="13.5">
      <c r="B412" s="186"/>
      <c r="D412" s="187" t="s">
        <v>167</v>
      </c>
      <c r="E412" s="188" t="s">
        <v>5</v>
      </c>
      <c r="F412" s="189" t="s">
        <v>362</v>
      </c>
      <c r="H412" s="190">
        <v>-1.6</v>
      </c>
      <c r="I412" s="191"/>
      <c r="L412" s="186"/>
      <c r="M412" s="192"/>
      <c r="N412" s="193"/>
      <c r="O412" s="193"/>
      <c r="P412" s="193"/>
      <c r="Q412" s="193"/>
      <c r="R412" s="193"/>
      <c r="S412" s="193"/>
      <c r="T412" s="194"/>
      <c r="AT412" s="188" t="s">
        <v>167</v>
      </c>
      <c r="AU412" s="188" t="s">
        <v>83</v>
      </c>
      <c r="AV412" s="11" t="s">
        <v>83</v>
      </c>
      <c r="AW412" s="11" t="s">
        <v>36</v>
      </c>
      <c r="AX412" s="11" t="s">
        <v>73</v>
      </c>
      <c r="AY412" s="188" t="s">
        <v>157</v>
      </c>
    </row>
    <row r="413" spans="2:51" s="11" customFormat="1" ht="13.5">
      <c r="B413" s="186"/>
      <c r="D413" s="187" t="s">
        <v>167</v>
      </c>
      <c r="E413" s="188" t="s">
        <v>5</v>
      </c>
      <c r="F413" s="189" t="s">
        <v>398</v>
      </c>
      <c r="H413" s="190">
        <v>59.162</v>
      </c>
      <c r="I413" s="191"/>
      <c r="L413" s="186"/>
      <c r="M413" s="192"/>
      <c r="N413" s="193"/>
      <c r="O413" s="193"/>
      <c r="P413" s="193"/>
      <c r="Q413" s="193"/>
      <c r="R413" s="193"/>
      <c r="S413" s="193"/>
      <c r="T413" s="194"/>
      <c r="AT413" s="188" t="s">
        <v>167</v>
      </c>
      <c r="AU413" s="188" t="s">
        <v>83</v>
      </c>
      <c r="AV413" s="11" t="s">
        <v>83</v>
      </c>
      <c r="AW413" s="11" t="s">
        <v>36</v>
      </c>
      <c r="AX413" s="11" t="s">
        <v>73</v>
      </c>
      <c r="AY413" s="188" t="s">
        <v>157</v>
      </c>
    </row>
    <row r="414" spans="2:51" s="11" customFormat="1" ht="13.5">
      <c r="B414" s="186"/>
      <c r="D414" s="187" t="s">
        <v>167</v>
      </c>
      <c r="E414" s="188" t="s">
        <v>5</v>
      </c>
      <c r="F414" s="189" t="s">
        <v>365</v>
      </c>
      <c r="H414" s="190">
        <v>-1.8</v>
      </c>
      <c r="I414" s="191"/>
      <c r="L414" s="186"/>
      <c r="M414" s="192"/>
      <c r="N414" s="193"/>
      <c r="O414" s="193"/>
      <c r="P414" s="193"/>
      <c r="Q414" s="193"/>
      <c r="R414" s="193"/>
      <c r="S414" s="193"/>
      <c r="T414" s="194"/>
      <c r="AT414" s="188" t="s">
        <v>167</v>
      </c>
      <c r="AU414" s="188" t="s">
        <v>83</v>
      </c>
      <c r="AV414" s="11" t="s">
        <v>83</v>
      </c>
      <c r="AW414" s="11" t="s">
        <v>36</v>
      </c>
      <c r="AX414" s="11" t="s">
        <v>73</v>
      </c>
      <c r="AY414" s="188" t="s">
        <v>157</v>
      </c>
    </row>
    <row r="415" spans="2:51" s="11" customFormat="1" ht="13.5">
      <c r="B415" s="186"/>
      <c r="D415" s="187" t="s">
        <v>167</v>
      </c>
      <c r="E415" s="188" t="s">
        <v>5</v>
      </c>
      <c r="F415" s="189" t="s">
        <v>367</v>
      </c>
      <c r="H415" s="190">
        <v>-2.2</v>
      </c>
      <c r="I415" s="191"/>
      <c r="L415" s="186"/>
      <c r="M415" s="192"/>
      <c r="N415" s="193"/>
      <c r="O415" s="193"/>
      <c r="P415" s="193"/>
      <c r="Q415" s="193"/>
      <c r="R415" s="193"/>
      <c r="S415" s="193"/>
      <c r="T415" s="194"/>
      <c r="AT415" s="188" t="s">
        <v>167</v>
      </c>
      <c r="AU415" s="188" t="s">
        <v>83</v>
      </c>
      <c r="AV415" s="11" t="s">
        <v>83</v>
      </c>
      <c r="AW415" s="11" t="s">
        <v>36</v>
      </c>
      <c r="AX415" s="11" t="s">
        <v>73</v>
      </c>
      <c r="AY415" s="188" t="s">
        <v>157</v>
      </c>
    </row>
    <row r="416" spans="2:51" s="11" customFormat="1" ht="13.5">
      <c r="B416" s="186"/>
      <c r="D416" s="187" t="s">
        <v>167</v>
      </c>
      <c r="E416" s="188" t="s">
        <v>5</v>
      </c>
      <c r="F416" s="189" t="s">
        <v>399</v>
      </c>
      <c r="H416" s="190">
        <v>35.834</v>
      </c>
      <c r="I416" s="191"/>
      <c r="L416" s="186"/>
      <c r="M416" s="192"/>
      <c r="N416" s="193"/>
      <c r="O416" s="193"/>
      <c r="P416" s="193"/>
      <c r="Q416" s="193"/>
      <c r="R416" s="193"/>
      <c r="S416" s="193"/>
      <c r="T416" s="194"/>
      <c r="AT416" s="188" t="s">
        <v>167</v>
      </c>
      <c r="AU416" s="188" t="s">
        <v>83</v>
      </c>
      <c r="AV416" s="11" t="s">
        <v>83</v>
      </c>
      <c r="AW416" s="11" t="s">
        <v>36</v>
      </c>
      <c r="AX416" s="11" t="s">
        <v>73</v>
      </c>
      <c r="AY416" s="188" t="s">
        <v>157</v>
      </c>
    </row>
    <row r="417" spans="2:51" s="11" customFormat="1" ht="13.5">
      <c r="B417" s="186"/>
      <c r="D417" s="187" t="s">
        <v>167</v>
      </c>
      <c r="E417" s="188" t="s">
        <v>5</v>
      </c>
      <c r="F417" s="189" t="s">
        <v>355</v>
      </c>
      <c r="H417" s="190">
        <v>-3.6</v>
      </c>
      <c r="I417" s="191"/>
      <c r="L417" s="186"/>
      <c r="M417" s="192"/>
      <c r="N417" s="193"/>
      <c r="O417" s="193"/>
      <c r="P417" s="193"/>
      <c r="Q417" s="193"/>
      <c r="R417" s="193"/>
      <c r="S417" s="193"/>
      <c r="T417" s="194"/>
      <c r="AT417" s="188" t="s">
        <v>167</v>
      </c>
      <c r="AU417" s="188" t="s">
        <v>83</v>
      </c>
      <c r="AV417" s="11" t="s">
        <v>83</v>
      </c>
      <c r="AW417" s="11" t="s">
        <v>36</v>
      </c>
      <c r="AX417" s="11" t="s">
        <v>73</v>
      </c>
      <c r="AY417" s="188" t="s">
        <v>157</v>
      </c>
    </row>
    <row r="418" spans="2:51" s="11" customFormat="1" ht="13.5">
      <c r="B418" s="186"/>
      <c r="D418" s="187" t="s">
        <v>167</v>
      </c>
      <c r="E418" s="188" t="s">
        <v>5</v>
      </c>
      <c r="F418" s="189" t="s">
        <v>400</v>
      </c>
      <c r="H418" s="190">
        <v>66.744</v>
      </c>
      <c r="I418" s="191"/>
      <c r="L418" s="186"/>
      <c r="M418" s="192"/>
      <c r="N418" s="193"/>
      <c r="O418" s="193"/>
      <c r="P418" s="193"/>
      <c r="Q418" s="193"/>
      <c r="R418" s="193"/>
      <c r="S418" s="193"/>
      <c r="T418" s="194"/>
      <c r="AT418" s="188" t="s">
        <v>167</v>
      </c>
      <c r="AU418" s="188" t="s">
        <v>83</v>
      </c>
      <c r="AV418" s="11" t="s">
        <v>83</v>
      </c>
      <c r="AW418" s="11" t="s">
        <v>36</v>
      </c>
      <c r="AX418" s="11" t="s">
        <v>73</v>
      </c>
      <c r="AY418" s="188" t="s">
        <v>157</v>
      </c>
    </row>
    <row r="419" spans="2:51" s="11" customFormat="1" ht="13.5">
      <c r="B419" s="186"/>
      <c r="D419" s="187" t="s">
        <v>167</v>
      </c>
      <c r="E419" s="188" t="s">
        <v>5</v>
      </c>
      <c r="F419" s="189" t="s">
        <v>367</v>
      </c>
      <c r="H419" s="190">
        <v>-2.2</v>
      </c>
      <c r="I419" s="191"/>
      <c r="L419" s="186"/>
      <c r="M419" s="192"/>
      <c r="N419" s="193"/>
      <c r="O419" s="193"/>
      <c r="P419" s="193"/>
      <c r="Q419" s="193"/>
      <c r="R419" s="193"/>
      <c r="S419" s="193"/>
      <c r="T419" s="194"/>
      <c r="AT419" s="188" t="s">
        <v>167</v>
      </c>
      <c r="AU419" s="188" t="s">
        <v>83</v>
      </c>
      <c r="AV419" s="11" t="s">
        <v>83</v>
      </c>
      <c r="AW419" s="11" t="s">
        <v>36</v>
      </c>
      <c r="AX419" s="11" t="s">
        <v>73</v>
      </c>
      <c r="AY419" s="188" t="s">
        <v>157</v>
      </c>
    </row>
    <row r="420" spans="2:51" s="11" customFormat="1" ht="13.5">
      <c r="B420" s="186"/>
      <c r="D420" s="187" t="s">
        <v>167</v>
      </c>
      <c r="E420" s="188" t="s">
        <v>5</v>
      </c>
      <c r="F420" s="189" t="s">
        <v>365</v>
      </c>
      <c r="H420" s="190">
        <v>-1.8</v>
      </c>
      <c r="I420" s="191"/>
      <c r="L420" s="186"/>
      <c r="M420" s="192"/>
      <c r="N420" s="193"/>
      <c r="O420" s="193"/>
      <c r="P420" s="193"/>
      <c r="Q420" s="193"/>
      <c r="R420" s="193"/>
      <c r="S420" s="193"/>
      <c r="T420" s="194"/>
      <c r="AT420" s="188" t="s">
        <v>167</v>
      </c>
      <c r="AU420" s="188" t="s">
        <v>83</v>
      </c>
      <c r="AV420" s="11" t="s">
        <v>83</v>
      </c>
      <c r="AW420" s="11" t="s">
        <v>36</v>
      </c>
      <c r="AX420" s="11" t="s">
        <v>73</v>
      </c>
      <c r="AY420" s="188" t="s">
        <v>157</v>
      </c>
    </row>
    <row r="421" spans="2:51" s="11" customFormat="1" ht="13.5">
      <c r="B421" s="186"/>
      <c r="D421" s="187" t="s">
        <v>167</v>
      </c>
      <c r="E421" s="188" t="s">
        <v>5</v>
      </c>
      <c r="F421" s="189" t="s">
        <v>401</v>
      </c>
      <c r="H421" s="190">
        <v>-17.01</v>
      </c>
      <c r="I421" s="191"/>
      <c r="L421" s="186"/>
      <c r="M421" s="192"/>
      <c r="N421" s="193"/>
      <c r="O421" s="193"/>
      <c r="P421" s="193"/>
      <c r="Q421" s="193"/>
      <c r="R421" s="193"/>
      <c r="S421" s="193"/>
      <c r="T421" s="194"/>
      <c r="AT421" s="188" t="s">
        <v>167</v>
      </c>
      <c r="AU421" s="188" t="s">
        <v>83</v>
      </c>
      <c r="AV421" s="11" t="s">
        <v>83</v>
      </c>
      <c r="AW421" s="11" t="s">
        <v>36</v>
      </c>
      <c r="AX421" s="11" t="s">
        <v>73</v>
      </c>
      <c r="AY421" s="188" t="s">
        <v>157</v>
      </c>
    </row>
    <row r="422" spans="2:51" s="11" customFormat="1" ht="13.5">
      <c r="B422" s="186"/>
      <c r="D422" s="187" t="s">
        <v>167</v>
      </c>
      <c r="E422" s="188" t="s">
        <v>5</v>
      </c>
      <c r="F422" s="189" t="s">
        <v>397</v>
      </c>
      <c r="H422" s="190">
        <v>-7.83</v>
      </c>
      <c r="I422" s="191"/>
      <c r="L422" s="186"/>
      <c r="M422" s="192"/>
      <c r="N422" s="193"/>
      <c r="O422" s="193"/>
      <c r="P422" s="193"/>
      <c r="Q422" s="193"/>
      <c r="R422" s="193"/>
      <c r="S422" s="193"/>
      <c r="T422" s="194"/>
      <c r="AT422" s="188" t="s">
        <v>167</v>
      </c>
      <c r="AU422" s="188" t="s">
        <v>83</v>
      </c>
      <c r="AV422" s="11" t="s">
        <v>83</v>
      </c>
      <c r="AW422" s="11" t="s">
        <v>36</v>
      </c>
      <c r="AX422" s="11" t="s">
        <v>73</v>
      </c>
      <c r="AY422" s="188" t="s">
        <v>157</v>
      </c>
    </row>
    <row r="423" spans="2:51" s="11" customFormat="1" ht="13.5">
      <c r="B423" s="186"/>
      <c r="D423" s="187" t="s">
        <v>167</v>
      </c>
      <c r="E423" s="188" t="s">
        <v>5</v>
      </c>
      <c r="F423" s="189" t="s">
        <v>402</v>
      </c>
      <c r="H423" s="190">
        <v>65.772</v>
      </c>
      <c r="I423" s="191"/>
      <c r="L423" s="186"/>
      <c r="M423" s="192"/>
      <c r="N423" s="193"/>
      <c r="O423" s="193"/>
      <c r="P423" s="193"/>
      <c r="Q423" s="193"/>
      <c r="R423" s="193"/>
      <c r="S423" s="193"/>
      <c r="T423" s="194"/>
      <c r="AT423" s="188" t="s">
        <v>167</v>
      </c>
      <c r="AU423" s="188" t="s">
        <v>83</v>
      </c>
      <c r="AV423" s="11" t="s">
        <v>83</v>
      </c>
      <c r="AW423" s="11" t="s">
        <v>36</v>
      </c>
      <c r="AX423" s="11" t="s">
        <v>73</v>
      </c>
      <c r="AY423" s="188" t="s">
        <v>157</v>
      </c>
    </row>
    <row r="424" spans="2:51" s="11" customFormat="1" ht="13.5">
      <c r="B424" s="186"/>
      <c r="D424" s="187" t="s">
        <v>167</v>
      </c>
      <c r="E424" s="188" t="s">
        <v>5</v>
      </c>
      <c r="F424" s="189" t="s">
        <v>367</v>
      </c>
      <c r="H424" s="190">
        <v>-2.2</v>
      </c>
      <c r="I424" s="191"/>
      <c r="L424" s="186"/>
      <c r="M424" s="192"/>
      <c r="N424" s="193"/>
      <c r="O424" s="193"/>
      <c r="P424" s="193"/>
      <c r="Q424" s="193"/>
      <c r="R424" s="193"/>
      <c r="S424" s="193"/>
      <c r="T424" s="194"/>
      <c r="AT424" s="188" t="s">
        <v>167</v>
      </c>
      <c r="AU424" s="188" t="s">
        <v>83</v>
      </c>
      <c r="AV424" s="11" t="s">
        <v>83</v>
      </c>
      <c r="AW424" s="11" t="s">
        <v>36</v>
      </c>
      <c r="AX424" s="11" t="s">
        <v>73</v>
      </c>
      <c r="AY424" s="188" t="s">
        <v>157</v>
      </c>
    </row>
    <row r="425" spans="2:51" s="11" customFormat="1" ht="13.5">
      <c r="B425" s="186"/>
      <c r="D425" s="187" t="s">
        <v>167</v>
      </c>
      <c r="E425" s="188" t="s">
        <v>5</v>
      </c>
      <c r="F425" s="189" t="s">
        <v>403</v>
      </c>
      <c r="H425" s="190">
        <v>14.904</v>
      </c>
      <c r="I425" s="191"/>
      <c r="L425" s="186"/>
      <c r="M425" s="192"/>
      <c r="N425" s="193"/>
      <c r="O425" s="193"/>
      <c r="P425" s="193"/>
      <c r="Q425" s="193"/>
      <c r="R425" s="193"/>
      <c r="S425" s="193"/>
      <c r="T425" s="194"/>
      <c r="AT425" s="188" t="s">
        <v>167</v>
      </c>
      <c r="AU425" s="188" t="s">
        <v>83</v>
      </c>
      <c r="AV425" s="11" t="s">
        <v>83</v>
      </c>
      <c r="AW425" s="11" t="s">
        <v>36</v>
      </c>
      <c r="AX425" s="11" t="s">
        <v>73</v>
      </c>
      <c r="AY425" s="188" t="s">
        <v>157</v>
      </c>
    </row>
    <row r="426" spans="2:51" s="11" customFormat="1" ht="13.5">
      <c r="B426" s="186"/>
      <c r="D426" s="187" t="s">
        <v>167</v>
      </c>
      <c r="E426" s="188" t="s">
        <v>5</v>
      </c>
      <c r="F426" s="189" t="s">
        <v>226</v>
      </c>
      <c r="H426" s="190">
        <v>-2.8</v>
      </c>
      <c r="I426" s="191"/>
      <c r="L426" s="186"/>
      <c r="M426" s="192"/>
      <c r="N426" s="193"/>
      <c r="O426" s="193"/>
      <c r="P426" s="193"/>
      <c r="Q426" s="193"/>
      <c r="R426" s="193"/>
      <c r="S426" s="193"/>
      <c r="T426" s="194"/>
      <c r="AT426" s="188" t="s">
        <v>167</v>
      </c>
      <c r="AU426" s="188" t="s">
        <v>83</v>
      </c>
      <c r="AV426" s="11" t="s">
        <v>83</v>
      </c>
      <c r="AW426" s="11" t="s">
        <v>36</v>
      </c>
      <c r="AX426" s="11" t="s">
        <v>73</v>
      </c>
      <c r="AY426" s="188" t="s">
        <v>157</v>
      </c>
    </row>
    <row r="427" spans="2:51" s="11" customFormat="1" ht="13.5">
      <c r="B427" s="186"/>
      <c r="D427" s="187" t="s">
        <v>167</v>
      </c>
      <c r="E427" s="188" t="s">
        <v>5</v>
      </c>
      <c r="F427" s="189" t="s">
        <v>404</v>
      </c>
      <c r="H427" s="190">
        <v>16.524</v>
      </c>
      <c r="I427" s="191"/>
      <c r="L427" s="186"/>
      <c r="M427" s="192"/>
      <c r="N427" s="193"/>
      <c r="O427" s="193"/>
      <c r="P427" s="193"/>
      <c r="Q427" s="193"/>
      <c r="R427" s="193"/>
      <c r="S427" s="193"/>
      <c r="T427" s="194"/>
      <c r="AT427" s="188" t="s">
        <v>167</v>
      </c>
      <c r="AU427" s="188" t="s">
        <v>83</v>
      </c>
      <c r="AV427" s="11" t="s">
        <v>83</v>
      </c>
      <c r="AW427" s="11" t="s">
        <v>36</v>
      </c>
      <c r="AX427" s="11" t="s">
        <v>73</v>
      </c>
      <c r="AY427" s="188" t="s">
        <v>157</v>
      </c>
    </row>
    <row r="428" spans="2:51" s="11" customFormat="1" ht="13.5">
      <c r="B428" s="186"/>
      <c r="D428" s="187" t="s">
        <v>167</v>
      </c>
      <c r="E428" s="188" t="s">
        <v>5</v>
      </c>
      <c r="F428" s="189" t="s">
        <v>226</v>
      </c>
      <c r="H428" s="190">
        <v>-2.8</v>
      </c>
      <c r="I428" s="191"/>
      <c r="L428" s="186"/>
      <c r="M428" s="192"/>
      <c r="N428" s="193"/>
      <c r="O428" s="193"/>
      <c r="P428" s="193"/>
      <c r="Q428" s="193"/>
      <c r="R428" s="193"/>
      <c r="S428" s="193"/>
      <c r="T428" s="194"/>
      <c r="AT428" s="188" t="s">
        <v>167</v>
      </c>
      <c r="AU428" s="188" t="s">
        <v>83</v>
      </c>
      <c r="AV428" s="11" t="s">
        <v>83</v>
      </c>
      <c r="AW428" s="11" t="s">
        <v>36</v>
      </c>
      <c r="AX428" s="11" t="s">
        <v>73</v>
      </c>
      <c r="AY428" s="188" t="s">
        <v>157</v>
      </c>
    </row>
    <row r="429" spans="2:51" s="11" customFormat="1" ht="13.5">
      <c r="B429" s="186"/>
      <c r="D429" s="187" t="s">
        <v>167</v>
      </c>
      <c r="E429" s="188" t="s">
        <v>5</v>
      </c>
      <c r="F429" s="189" t="s">
        <v>405</v>
      </c>
      <c r="H429" s="190">
        <v>16.848</v>
      </c>
      <c r="I429" s="191"/>
      <c r="L429" s="186"/>
      <c r="M429" s="192"/>
      <c r="N429" s="193"/>
      <c r="O429" s="193"/>
      <c r="P429" s="193"/>
      <c r="Q429" s="193"/>
      <c r="R429" s="193"/>
      <c r="S429" s="193"/>
      <c r="T429" s="194"/>
      <c r="AT429" s="188" t="s">
        <v>167</v>
      </c>
      <c r="AU429" s="188" t="s">
        <v>83</v>
      </c>
      <c r="AV429" s="11" t="s">
        <v>83</v>
      </c>
      <c r="AW429" s="11" t="s">
        <v>36</v>
      </c>
      <c r="AX429" s="11" t="s">
        <v>73</v>
      </c>
      <c r="AY429" s="188" t="s">
        <v>157</v>
      </c>
    </row>
    <row r="430" spans="2:51" s="11" customFormat="1" ht="13.5">
      <c r="B430" s="186"/>
      <c r="D430" s="187" t="s">
        <v>167</v>
      </c>
      <c r="E430" s="188" t="s">
        <v>5</v>
      </c>
      <c r="F430" s="189" t="s">
        <v>238</v>
      </c>
      <c r="H430" s="190">
        <v>-1.4</v>
      </c>
      <c r="I430" s="191"/>
      <c r="L430" s="186"/>
      <c r="M430" s="192"/>
      <c r="N430" s="193"/>
      <c r="O430" s="193"/>
      <c r="P430" s="193"/>
      <c r="Q430" s="193"/>
      <c r="R430" s="193"/>
      <c r="S430" s="193"/>
      <c r="T430" s="194"/>
      <c r="AT430" s="188" t="s">
        <v>167</v>
      </c>
      <c r="AU430" s="188" t="s">
        <v>83</v>
      </c>
      <c r="AV430" s="11" t="s">
        <v>83</v>
      </c>
      <c r="AW430" s="11" t="s">
        <v>36</v>
      </c>
      <c r="AX430" s="11" t="s">
        <v>73</v>
      </c>
      <c r="AY430" s="188" t="s">
        <v>157</v>
      </c>
    </row>
    <row r="431" spans="2:51" s="11" customFormat="1" ht="13.5">
      <c r="B431" s="186"/>
      <c r="D431" s="187" t="s">
        <v>167</v>
      </c>
      <c r="E431" s="188" t="s">
        <v>5</v>
      </c>
      <c r="F431" s="189" t="s">
        <v>406</v>
      </c>
      <c r="H431" s="190">
        <v>18.468</v>
      </c>
      <c r="I431" s="191"/>
      <c r="L431" s="186"/>
      <c r="M431" s="192"/>
      <c r="N431" s="193"/>
      <c r="O431" s="193"/>
      <c r="P431" s="193"/>
      <c r="Q431" s="193"/>
      <c r="R431" s="193"/>
      <c r="S431" s="193"/>
      <c r="T431" s="194"/>
      <c r="AT431" s="188" t="s">
        <v>167</v>
      </c>
      <c r="AU431" s="188" t="s">
        <v>83</v>
      </c>
      <c r="AV431" s="11" t="s">
        <v>83</v>
      </c>
      <c r="AW431" s="11" t="s">
        <v>36</v>
      </c>
      <c r="AX431" s="11" t="s">
        <v>73</v>
      </c>
      <c r="AY431" s="188" t="s">
        <v>157</v>
      </c>
    </row>
    <row r="432" spans="2:51" s="11" customFormat="1" ht="13.5">
      <c r="B432" s="186"/>
      <c r="D432" s="187" t="s">
        <v>167</v>
      </c>
      <c r="E432" s="188" t="s">
        <v>5</v>
      </c>
      <c r="F432" s="189" t="s">
        <v>238</v>
      </c>
      <c r="H432" s="190">
        <v>-1.4</v>
      </c>
      <c r="I432" s="191"/>
      <c r="L432" s="186"/>
      <c r="M432" s="192"/>
      <c r="N432" s="193"/>
      <c r="O432" s="193"/>
      <c r="P432" s="193"/>
      <c r="Q432" s="193"/>
      <c r="R432" s="193"/>
      <c r="S432" s="193"/>
      <c r="T432" s="194"/>
      <c r="AT432" s="188" t="s">
        <v>167</v>
      </c>
      <c r="AU432" s="188" t="s">
        <v>83</v>
      </c>
      <c r="AV432" s="11" t="s">
        <v>83</v>
      </c>
      <c r="AW432" s="11" t="s">
        <v>36</v>
      </c>
      <c r="AX432" s="11" t="s">
        <v>73</v>
      </c>
      <c r="AY432" s="188" t="s">
        <v>157</v>
      </c>
    </row>
    <row r="433" spans="2:51" s="12" customFormat="1" ht="13.5">
      <c r="B433" s="198"/>
      <c r="D433" s="187" t="s">
        <v>167</v>
      </c>
      <c r="E433" s="199" t="s">
        <v>5</v>
      </c>
      <c r="F433" s="200" t="s">
        <v>227</v>
      </c>
      <c r="H433" s="201">
        <v>1685.86</v>
      </c>
      <c r="I433" s="202"/>
      <c r="L433" s="198"/>
      <c r="M433" s="203"/>
      <c r="N433" s="204"/>
      <c r="O433" s="204"/>
      <c r="P433" s="204"/>
      <c r="Q433" s="204"/>
      <c r="R433" s="204"/>
      <c r="S433" s="204"/>
      <c r="T433" s="205"/>
      <c r="AT433" s="199" t="s">
        <v>167</v>
      </c>
      <c r="AU433" s="199" t="s">
        <v>83</v>
      </c>
      <c r="AV433" s="12" t="s">
        <v>165</v>
      </c>
      <c r="AW433" s="12" t="s">
        <v>36</v>
      </c>
      <c r="AX433" s="12" t="s">
        <v>81</v>
      </c>
      <c r="AY433" s="199" t="s">
        <v>157</v>
      </c>
    </row>
    <row r="434" spans="2:65" s="1" customFormat="1" ht="16.5" customHeight="1">
      <c r="B434" s="173"/>
      <c r="C434" s="174" t="s">
        <v>412</v>
      </c>
      <c r="D434" s="174" t="s">
        <v>160</v>
      </c>
      <c r="E434" s="175" t="s">
        <v>413</v>
      </c>
      <c r="F434" s="176" t="s">
        <v>414</v>
      </c>
      <c r="G434" s="177" t="s">
        <v>207</v>
      </c>
      <c r="H434" s="178">
        <v>112.807</v>
      </c>
      <c r="I434" s="179"/>
      <c r="J434" s="180">
        <f>ROUND(I434*H434,2)</f>
        <v>0</v>
      </c>
      <c r="K434" s="176" t="s">
        <v>164</v>
      </c>
      <c r="L434" s="40"/>
      <c r="M434" s="181" t="s">
        <v>5</v>
      </c>
      <c r="N434" s="182" t="s">
        <v>44</v>
      </c>
      <c r="O434" s="41"/>
      <c r="P434" s="183">
        <f>O434*H434</f>
        <v>0</v>
      </c>
      <c r="Q434" s="183">
        <v>0.03358</v>
      </c>
      <c r="R434" s="183">
        <f>Q434*H434</f>
        <v>3.78805906</v>
      </c>
      <c r="S434" s="183">
        <v>0</v>
      </c>
      <c r="T434" s="184">
        <f>S434*H434</f>
        <v>0</v>
      </c>
      <c r="AR434" s="23" t="s">
        <v>165</v>
      </c>
      <c r="AT434" s="23" t="s">
        <v>160</v>
      </c>
      <c r="AU434" s="23" t="s">
        <v>83</v>
      </c>
      <c r="AY434" s="23" t="s">
        <v>157</v>
      </c>
      <c r="BE434" s="185">
        <f>IF(N434="základní",J434,0)</f>
        <v>0</v>
      </c>
      <c r="BF434" s="185">
        <f>IF(N434="snížená",J434,0)</f>
        <v>0</v>
      </c>
      <c r="BG434" s="185">
        <f>IF(N434="zákl. přenesená",J434,0)</f>
        <v>0</v>
      </c>
      <c r="BH434" s="185">
        <f>IF(N434="sníž. přenesená",J434,0)</f>
        <v>0</v>
      </c>
      <c r="BI434" s="185">
        <f>IF(N434="nulová",J434,0)</f>
        <v>0</v>
      </c>
      <c r="BJ434" s="23" t="s">
        <v>81</v>
      </c>
      <c r="BK434" s="185">
        <f>ROUND(I434*H434,2)</f>
        <v>0</v>
      </c>
      <c r="BL434" s="23" t="s">
        <v>165</v>
      </c>
      <c r="BM434" s="23" t="s">
        <v>415</v>
      </c>
    </row>
    <row r="435" spans="2:47" s="1" customFormat="1" ht="54">
      <c r="B435" s="40"/>
      <c r="D435" s="187" t="s">
        <v>177</v>
      </c>
      <c r="F435" s="197" t="s">
        <v>416</v>
      </c>
      <c r="I435" s="148"/>
      <c r="L435" s="40"/>
      <c r="M435" s="196"/>
      <c r="N435" s="41"/>
      <c r="O435" s="41"/>
      <c r="P435" s="41"/>
      <c r="Q435" s="41"/>
      <c r="R435" s="41"/>
      <c r="S435" s="41"/>
      <c r="T435" s="69"/>
      <c r="AT435" s="23" t="s">
        <v>177</v>
      </c>
      <c r="AU435" s="23" t="s">
        <v>83</v>
      </c>
    </row>
    <row r="436" spans="2:51" s="11" customFormat="1" ht="13.5">
      <c r="B436" s="186"/>
      <c r="D436" s="187" t="s">
        <v>167</v>
      </c>
      <c r="E436" s="188" t="s">
        <v>5</v>
      </c>
      <c r="F436" s="189" t="s">
        <v>417</v>
      </c>
      <c r="H436" s="190">
        <v>42.84</v>
      </c>
      <c r="I436" s="191"/>
      <c r="L436" s="186"/>
      <c r="M436" s="192"/>
      <c r="N436" s="193"/>
      <c r="O436" s="193"/>
      <c r="P436" s="193"/>
      <c r="Q436" s="193"/>
      <c r="R436" s="193"/>
      <c r="S436" s="193"/>
      <c r="T436" s="194"/>
      <c r="AT436" s="188" t="s">
        <v>167</v>
      </c>
      <c r="AU436" s="188" t="s">
        <v>83</v>
      </c>
      <c r="AV436" s="11" t="s">
        <v>83</v>
      </c>
      <c r="AW436" s="11" t="s">
        <v>36</v>
      </c>
      <c r="AX436" s="11" t="s">
        <v>73</v>
      </c>
      <c r="AY436" s="188" t="s">
        <v>157</v>
      </c>
    </row>
    <row r="437" spans="2:51" s="11" customFormat="1" ht="13.5">
      <c r="B437" s="186"/>
      <c r="D437" s="187" t="s">
        <v>167</v>
      </c>
      <c r="E437" s="188" t="s">
        <v>5</v>
      </c>
      <c r="F437" s="189" t="s">
        <v>418</v>
      </c>
      <c r="H437" s="190">
        <v>1.62</v>
      </c>
      <c r="I437" s="191"/>
      <c r="L437" s="186"/>
      <c r="M437" s="192"/>
      <c r="N437" s="193"/>
      <c r="O437" s="193"/>
      <c r="P437" s="193"/>
      <c r="Q437" s="193"/>
      <c r="R437" s="193"/>
      <c r="S437" s="193"/>
      <c r="T437" s="194"/>
      <c r="AT437" s="188" t="s">
        <v>167</v>
      </c>
      <c r="AU437" s="188" t="s">
        <v>83</v>
      </c>
      <c r="AV437" s="11" t="s">
        <v>83</v>
      </c>
      <c r="AW437" s="11" t="s">
        <v>36</v>
      </c>
      <c r="AX437" s="11" t="s">
        <v>73</v>
      </c>
      <c r="AY437" s="188" t="s">
        <v>157</v>
      </c>
    </row>
    <row r="438" spans="2:51" s="11" customFormat="1" ht="13.5">
      <c r="B438" s="186"/>
      <c r="D438" s="187" t="s">
        <v>167</v>
      </c>
      <c r="E438" s="188" t="s">
        <v>5</v>
      </c>
      <c r="F438" s="189" t="s">
        <v>419</v>
      </c>
      <c r="H438" s="190">
        <v>2.875</v>
      </c>
      <c r="I438" s="191"/>
      <c r="L438" s="186"/>
      <c r="M438" s="192"/>
      <c r="N438" s="193"/>
      <c r="O438" s="193"/>
      <c r="P438" s="193"/>
      <c r="Q438" s="193"/>
      <c r="R438" s="193"/>
      <c r="S438" s="193"/>
      <c r="T438" s="194"/>
      <c r="AT438" s="188" t="s">
        <v>167</v>
      </c>
      <c r="AU438" s="188" t="s">
        <v>83</v>
      </c>
      <c r="AV438" s="11" t="s">
        <v>83</v>
      </c>
      <c r="AW438" s="11" t="s">
        <v>36</v>
      </c>
      <c r="AX438" s="11" t="s">
        <v>73</v>
      </c>
      <c r="AY438" s="188" t="s">
        <v>157</v>
      </c>
    </row>
    <row r="439" spans="2:51" s="11" customFormat="1" ht="13.5">
      <c r="B439" s="186"/>
      <c r="D439" s="187" t="s">
        <v>167</v>
      </c>
      <c r="E439" s="188" t="s">
        <v>5</v>
      </c>
      <c r="F439" s="189" t="s">
        <v>420</v>
      </c>
      <c r="H439" s="190">
        <v>12.15</v>
      </c>
      <c r="I439" s="191"/>
      <c r="L439" s="186"/>
      <c r="M439" s="192"/>
      <c r="N439" s="193"/>
      <c r="O439" s="193"/>
      <c r="P439" s="193"/>
      <c r="Q439" s="193"/>
      <c r="R439" s="193"/>
      <c r="S439" s="193"/>
      <c r="T439" s="194"/>
      <c r="AT439" s="188" t="s">
        <v>167</v>
      </c>
      <c r="AU439" s="188" t="s">
        <v>83</v>
      </c>
      <c r="AV439" s="11" t="s">
        <v>83</v>
      </c>
      <c r="AW439" s="11" t="s">
        <v>36</v>
      </c>
      <c r="AX439" s="11" t="s">
        <v>73</v>
      </c>
      <c r="AY439" s="188" t="s">
        <v>157</v>
      </c>
    </row>
    <row r="440" spans="2:51" s="11" customFormat="1" ht="13.5">
      <c r="B440" s="186"/>
      <c r="D440" s="187" t="s">
        <v>167</v>
      </c>
      <c r="E440" s="188" t="s">
        <v>5</v>
      </c>
      <c r="F440" s="189" t="s">
        <v>421</v>
      </c>
      <c r="H440" s="190">
        <v>4.77</v>
      </c>
      <c r="I440" s="191"/>
      <c r="L440" s="186"/>
      <c r="M440" s="192"/>
      <c r="N440" s="193"/>
      <c r="O440" s="193"/>
      <c r="P440" s="193"/>
      <c r="Q440" s="193"/>
      <c r="R440" s="193"/>
      <c r="S440" s="193"/>
      <c r="T440" s="194"/>
      <c r="AT440" s="188" t="s">
        <v>167</v>
      </c>
      <c r="AU440" s="188" t="s">
        <v>83</v>
      </c>
      <c r="AV440" s="11" t="s">
        <v>83</v>
      </c>
      <c r="AW440" s="11" t="s">
        <v>36</v>
      </c>
      <c r="AX440" s="11" t="s">
        <v>73</v>
      </c>
      <c r="AY440" s="188" t="s">
        <v>157</v>
      </c>
    </row>
    <row r="441" spans="2:51" s="11" customFormat="1" ht="13.5">
      <c r="B441" s="186"/>
      <c r="D441" s="187" t="s">
        <v>167</v>
      </c>
      <c r="E441" s="188" t="s">
        <v>5</v>
      </c>
      <c r="F441" s="189" t="s">
        <v>422</v>
      </c>
      <c r="H441" s="190">
        <v>5.064</v>
      </c>
      <c r="I441" s="191"/>
      <c r="L441" s="186"/>
      <c r="M441" s="192"/>
      <c r="N441" s="193"/>
      <c r="O441" s="193"/>
      <c r="P441" s="193"/>
      <c r="Q441" s="193"/>
      <c r="R441" s="193"/>
      <c r="S441" s="193"/>
      <c r="T441" s="194"/>
      <c r="AT441" s="188" t="s">
        <v>167</v>
      </c>
      <c r="AU441" s="188" t="s">
        <v>83</v>
      </c>
      <c r="AV441" s="11" t="s">
        <v>83</v>
      </c>
      <c r="AW441" s="11" t="s">
        <v>36</v>
      </c>
      <c r="AX441" s="11" t="s">
        <v>73</v>
      </c>
      <c r="AY441" s="188" t="s">
        <v>157</v>
      </c>
    </row>
    <row r="442" spans="2:51" s="11" customFormat="1" ht="13.5">
      <c r="B442" s="186"/>
      <c r="D442" s="187" t="s">
        <v>167</v>
      </c>
      <c r="E442" s="188" t="s">
        <v>5</v>
      </c>
      <c r="F442" s="189" t="s">
        <v>423</v>
      </c>
      <c r="H442" s="190">
        <v>2.948</v>
      </c>
      <c r="I442" s="191"/>
      <c r="L442" s="186"/>
      <c r="M442" s="192"/>
      <c r="N442" s="193"/>
      <c r="O442" s="193"/>
      <c r="P442" s="193"/>
      <c r="Q442" s="193"/>
      <c r="R442" s="193"/>
      <c r="S442" s="193"/>
      <c r="T442" s="194"/>
      <c r="AT442" s="188" t="s">
        <v>167</v>
      </c>
      <c r="AU442" s="188" t="s">
        <v>83</v>
      </c>
      <c r="AV442" s="11" t="s">
        <v>83</v>
      </c>
      <c r="AW442" s="11" t="s">
        <v>36</v>
      </c>
      <c r="AX442" s="11" t="s">
        <v>73</v>
      </c>
      <c r="AY442" s="188" t="s">
        <v>157</v>
      </c>
    </row>
    <row r="443" spans="2:51" s="11" customFormat="1" ht="13.5">
      <c r="B443" s="186"/>
      <c r="D443" s="187" t="s">
        <v>167</v>
      </c>
      <c r="E443" s="188" t="s">
        <v>5</v>
      </c>
      <c r="F443" s="189" t="s">
        <v>424</v>
      </c>
      <c r="H443" s="190">
        <v>4.921</v>
      </c>
      <c r="I443" s="191"/>
      <c r="L443" s="186"/>
      <c r="M443" s="192"/>
      <c r="N443" s="193"/>
      <c r="O443" s="193"/>
      <c r="P443" s="193"/>
      <c r="Q443" s="193"/>
      <c r="R443" s="193"/>
      <c r="S443" s="193"/>
      <c r="T443" s="194"/>
      <c r="AT443" s="188" t="s">
        <v>167</v>
      </c>
      <c r="AU443" s="188" t="s">
        <v>83</v>
      </c>
      <c r="AV443" s="11" t="s">
        <v>83</v>
      </c>
      <c r="AW443" s="11" t="s">
        <v>36</v>
      </c>
      <c r="AX443" s="11" t="s">
        <v>73</v>
      </c>
      <c r="AY443" s="188" t="s">
        <v>157</v>
      </c>
    </row>
    <row r="444" spans="2:51" s="11" customFormat="1" ht="13.5">
      <c r="B444" s="186"/>
      <c r="D444" s="187" t="s">
        <v>167</v>
      </c>
      <c r="E444" s="188" t="s">
        <v>5</v>
      </c>
      <c r="F444" s="189" t="s">
        <v>425</v>
      </c>
      <c r="H444" s="190">
        <v>2.433</v>
      </c>
      <c r="I444" s="191"/>
      <c r="L444" s="186"/>
      <c r="M444" s="192"/>
      <c r="N444" s="193"/>
      <c r="O444" s="193"/>
      <c r="P444" s="193"/>
      <c r="Q444" s="193"/>
      <c r="R444" s="193"/>
      <c r="S444" s="193"/>
      <c r="T444" s="194"/>
      <c r="AT444" s="188" t="s">
        <v>167</v>
      </c>
      <c r="AU444" s="188" t="s">
        <v>83</v>
      </c>
      <c r="AV444" s="11" t="s">
        <v>83</v>
      </c>
      <c r="AW444" s="11" t="s">
        <v>36</v>
      </c>
      <c r="AX444" s="11" t="s">
        <v>73</v>
      </c>
      <c r="AY444" s="188" t="s">
        <v>157</v>
      </c>
    </row>
    <row r="445" spans="2:51" s="11" customFormat="1" ht="13.5">
      <c r="B445" s="186"/>
      <c r="D445" s="187" t="s">
        <v>167</v>
      </c>
      <c r="E445" s="188" t="s">
        <v>5</v>
      </c>
      <c r="F445" s="189" t="s">
        <v>426</v>
      </c>
      <c r="H445" s="190">
        <v>10.181</v>
      </c>
      <c r="I445" s="191"/>
      <c r="L445" s="186"/>
      <c r="M445" s="192"/>
      <c r="N445" s="193"/>
      <c r="O445" s="193"/>
      <c r="P445" s="193"/>
      <c r="Q445" s="193"/>
      <c r="R445" s="193"/>
      <c r="S445" s="193"/>
      <c r="T445" s="194"/>
      <c r="AT445" s="188" t="s">
        <v>167</v>
      </c>
      <c r="AU445" s="188" t="s">
        <v>83</v>
      </c>
      <c r="AV445" s="11" t="s">
        <v>83</v>
      </c>
      <c r="AW445" s="11" t="s">
        <v>36</v>
      </c>
      <c r="AX445" s="11" t="s">
        <v>73</v>
      </c>
      <c r="AY445" s="188" t="s">
        <v>157</v>
      </c>
    </row>
    <row r="446" spans="2:51" s="11" customFormat="1" ht="13.5">
      <c r="B446" s="186"/>
      <c r="D446" s="187" t="s">
        <v>167</v>
      </c>
      <c r="E446" s="188" t="s">
        <v>5</v>
      </c>
      <c r="F446" s="189" t="s">
        <v>427</v>
      </c>
      <c r="H446" s="190">
        <v>2.027</v>
      </c>
      <c r="I446" s="191"/>
      <c r="L446" s="186"/>
      <c r="M446" s="192"/>
      <c r="N446" s="193"/>
      <c r="O446" s="193"/>
      <c r="P446" s="193"/>
      <c r="Q446" s="193"/>
      <c r="R446" s="193"/>
      <c r="S446" s="193"/>
      <c r="T446" s="194"/>
      <c r="AT446" s="188" t="s">
        <v>167</v>
      </c>
      <c r="AU446" s="188" t="s">
        <v>83</v>
      </c>
      <c r="AV446" s="11" t="s">
        <v>83</v>
      </c>
      <c r="AW446" s="11" t="s">
        <v>36</v>
      </c>
      <c r="AX446" s="11" t="s">
        <v>73</v>
      </c>
      <c r="AY446" s="188" t="s">
        <v>157</v>
      </c>
    </row>
    <row r="447" spans="2:51" s="11" customFormat="1" ht="13.5">
      <c r="B447" s="186"/>
      <c r="D447" s="187" t="s">
        <v>167</v>
      </c>
      <c r="E447" s="188" t="s">
        <v>5</v>
      </c>
      <c r="F447" s="189" t="s">
        <v>428</v>
      </c>
      <c r="H447" s="190">
        <v>2.219</v>
      </c>
      <c r="I447" s="191"/>
      <c r="L447" s="186"/>
      <c r="M447" s="192"/>
      <c r="N447" s="193"/>
      <c r="O447" s="193"/>
      <c r="P447" s="193"/>
      <c r="Q447" s="193"/>
      <c r="R447" s="193"/>
      <c r="S447" s="193"/>
      <c r="T447" s="194"/>
      <c r="AT447" s="188" t="s">
        <v>167</v>
      </c>
      <c r="AU447" s="188" t="s">
        <v>83</v>
      </c>
      <c r="AV447" s="11" t="s">
        <v>83</v>
      </c>
      <c r="AW447" s="11" t="s">
        <v>36</v>
      </c>
      <c r="AX447" s="11" t="s">
        <v>73</v>
      </c>
      <c r="AY447" s="188" t="s">
        <v>157</v>
      </c>
    </row>
    <row r="448" spans="2:51" s="11" customFormat="1" ht="13.5">
      <c r="B448" s="186"/>
      <c r="D448" s="187" t="s">
        <v>167</v>
      </c>
      <c r="E448" s="188" t="s">
        <v>5</v>
      </c>
      <c r="F448" s="189" t="s">
        <v>429</v>
      </c>
      <c r="H448" s="190">
        <v>3.15</v>
      </c>
      <c r="I448" s="191"/>
      <c r="L448" s="186"/>
      <c r="M448" s="192"/>
      <c r="N448" s="193"/>
      <c r="O448" s="193"/>
      <c r="P448" s="193"/>
      <c r="Q448" s="193"/>
      <c r="R448" s="193"/>
      <c r="S448" s="193"/>
      <c r="T448" s="194"/>
      <c r="AT448" s="188" t="s">
        <v>167</v>
      </c>
      <c r="AU448" s="188" t="s">
        <v>83</v>
      </c>
      <c r="AV448" s="11" t="s">
        <v>83</v>
      </c>
      <c r="AW448" s="11" t="s">
        <v>36</v>
      </c>
      <c r="AX448" s="11" t="s">
        <v>73</v>
      </c>
      <c r="AY448" s="188" t="s">
        <v>157</v>
      </c>
    </row>
    <row r="449" spans="2:51" s="11" customFormat="1" ht="13.5">
      <c r="B449" s="186"/>
      <c r="D449" s="187" t="s">
        <v>167</v>
      </c>
      <c r="E449" s="188" t="s">
        <v>5</v>
      </c>
      <c r="F449" s="189" t="s">
        <v>430</v>
      </c>
      <c r="H449" s="190">
        <v>2.7</v>
      </c>
      <c r="I449" s="191"/>
      <c r="L449" s="186"/>
      <c r="M449" s="192"/>
      <c r="N449" s="193"/>
      <c r="O449" s="193"/>
      <c r="P449" s="193"/>
      <c r="Q449" s="193"/>
      <c r="R449" s="193"/>
      <c r="S449" s="193"/>
      <c r="T449" s="194"/>
      <c r="AT449" s="188" t="s">
        <v>167</v>
      </c>
      <c r="AU449" s="188" t="s">
        <v>83</v>
      </c>
      <c r="AV449" s="11" t="s">
        <v>83</v>
      </c>
      <c r="AW449" s="11" t="s">
        <v>36</v>
      </c>
      <c r="AX449" s="11" t="s">
        <v>73</v>
      </c>
      <c r="AY449" s="188" t="s">
        <v>157</v>
      </c>
    </row>
    <row r="450" spans="2:51" s="11" customFormat="1" ht="13.5">
      <c r="B450" s="186"/>
      <c r="D450" s="187" t="s">
        <v>167</v>
      </c>
      <c r="E450" s="188" t="s">
        <v>5</v>
      </c>
      <c r="F450" s="189" t="s">
        <v>431</v>
      </c>
      <c r="H450" s="190">
        <v>4.905</v>
      </c>
      <c r="I450" s="191"/>
      <c r="L450" s="186"/>
      <c r="M450" s="192"/>
      <c r="N450" s="193"/>
      <c r="O450" s="193"/>
      <c r="P450" s="193"/>
      <c r="Q450" s="193"/>
      <c r="R450" s="193"/>
      <c r="S450" s="193"/>
      <c r="T450" s="194"/>
      <c r="AT450" s="188" t="s">
        <v>167</v>
      </c>
      <c r="AU450" s="188" t="s">
        <v>83</v>
      </c>
      <c r="AV450" s="11" t="s">
        <v>83</v>
      </c>
      <c r="AW450" s="11" t="s">
        <v>36</v>
      </c>
      <c r="AX450" s="11" t="s">
        <v>73</v>
      </c>
      <c r="AY450" s="188" t="s">
        <v>157</v>
      </c>
    </row>
    <row r="451" spans="2:51" s="11" customFormat="1" ht="13.5">
      <c r="B451" s="186"/>
      <c r="D451" s="187" t="s">
        <v>167</v>
      </c>
      <c r="E451" s="188" t="s">
        <v>5</v>
      </c>
      <c r="F451" s="189" t="s">
        <v>432</v>
      </c>
      <c r="H451" s="190">
        <v>3.42</v>
      </c>
      <c r="I451" s="191"/>
      <c r="L451" s="186"/>
      <c r="M451" s="192"/>
      <c r="N451" s="193"/>
      <c r="O451" s="193"/>
      <c r="P451" s="193"/>
      <c r="Q451" s="193"/>
      <c r="R451" s="193"/>
      <c r="S451" s="193"/>
      <c r="T451" s="194"/>
      <c r="AT451" s="188" t="s">
        <v>167</v>
      </c>
      <c r="AU451" s="188" t="s">
        <v>83</v>
      </c>
      <c r="AV451" s="11" t="s">
        <v>83</v>
      </c>
      <c r="AW451" s="11" t="s">
        <v>36</v>
      </c>
      <c r="AX451" s="11" t="s">
        <v>73</v>
      </c>
      <c r="AY451" s="188" t="s">
        <v>157</v>
      </c>
    </row>
    <row r="452" spans="2:51" s="11" customFormat="1" ht="13.5">
      <c r="B452" s="186"/>
      <c r="D452" s="187" t="s">
        <v>167</v>
      </c>
      <c r="E452" s="188" t="s">
        <v>5</v>
      </c>
      <c r="F452" s="189" t="s">
        <v>433</v>
      </c>
      <c r="H452" s="190">
        <v>1.68</v>
      </c>
      <c r="I452" s="191"/>
      <c r="L452" s="186"/>
      <c r="M452" s="192"/>
      <c r="N452" s="193"/>
      <c r="O452" s="193"/>
      <c r="P452" s="193"/>
      <c r="Q452" s="193"/>
      <c r="R452" s="193"/>
      <c r="S452" s="193"/>
      <c r="T452" s="194"/>
      <c r="AT452" s="188" t="s">
        <v>167</v>
      </c>
      <c r="AU452" s="188" t="s">
        <v>83</v>
      </c>
      <c r="AV452" s="11" t="s">
        <v>83</v>
      </c>
      <c r="AW452" s="11" t="s">
        <v>36</v>
      </c>
      <c r="AX452" s="11" t="s">
        <v>73</v>
      </c>
      <c r="AY452" s="188" t="s">
        <v>157</v>
      </c>
    </row>
    <row r="453" spans="2:51" s="11" customFormat="1" ht="13.5">
      <c r="B453" s="186"/>
      <c r="D453" s="187" t="s">
        <v>167</v>
      </c>
      <c r="E453" s="188" t="s">
        <v>5</v>
      </c>
      <c r="F453" s="189" t="s">
        <v>434</v>
      </c>
      <c r="H453" s="190">
        <v>2.904</v>
      </c>
      <c r="I453" s="191"/>
      <c r="L453" s="186"/>
      <c r="M453" s="192"/>
      <c r="N453" s="193"/>
      <c r="O453" s="193"/>
      <c r="P453" s="193"/>
      <c r="Q453" s="193"/>
      <c r="R453" s="193"/>
      <c r="S453" s="193"/>
      <c r="T453" s="194"/>
      <c r="AT453" s="188" t="s">
        <v>167</v>
      </c>
      <c r="AU453" s="188" t="s">
        <v>83</v>
      </c>
      <c r="AV453" s="11" t="s">
        <v>83</v>
      </c>
      <c r="AW453" s="11" t="s">
        <v>36</v>
      </c>
      <c r="AX453" s="11" t="s">
        <v>73</v>
      </c>
      <c r="AY453" s="188" t="s">
        <v>157</v>
      </c>
    </row>
    <row r="454" spans="2:51" s="12" customFormat="1" ht="13.5">
      <c r="B454" s="198"/>
      <c r="D454" s="187" t="s">
        <v>167</v>
      </c>
      <c r="E454" s="199" t="s">
        <v>5</v>
      </c>
      <c r="F454" s="200" t="s">
        <v>227</v>
      </c>
      <c r="H454" s="201">
        <v>112.807</v>
      </c>
      <c r="I454" s="202"/>
      <c r="L454" s="198"/>
      <c r="M454" s="203"/>
      <c r="N454" s="204"/>
      <c r="O454" s="204"/>
      <c r="P454" s="204"/>
      <c r="Q454" s="204"/>
      <c r="R454" s="204"/>
      <c r="S454" s="204"/>
      <c r="T454" s="205"/>
      <c r="AT454" s="199" t="s">
        <v>167</v>
      </c>
      <c r="AU454" s="199" t="s">
        <v>83</v>
      </c>
      <c r="AV454" s="12" t="s">
        <v>165</v>
      </c>
      <c r="AW454" s="12" t="s">
        <v>36</v>
      </c>
      <c r="AX454" s="12" t="s">
        <v>81</v>
      </c>
      <c r="AY454" s="199" t="s">
        <v>157</v>
      </c>
    </row>
    <row r="455" spans="2:65" s="1" customFormat="1" ht="25.5" customHeight="1">
      <c r="B455" s="173"/>
      <c r="C455" s="174" t="s">
        <v>435</v>
      </c>
      <c r="D455" s="174" t="s">
        <v>160</v>
      </c>
      <c r="E455" s="175" t="s">
        <v>436</v>
      </c>
      <c r="F455" s="176" t="s">
        <v>437</v>
      </c>
      <c r="G455" s="177" t="s">
        <v>207</v>
      </c>
      <c r="H455" s="178">
        <v>23.1</v>
      </c>
      <c r="I455" s="179"/>
      <c r="J455" s="180">
        <f>ROUND(I455*H455,2)</f>
        <v>0</v>
      </c>
      <c r="K455" s="176" t="s">
        <v>164</v>
      </c>
      <c r="L455" s="40"/>
      <c r="M455" s="181" t="s">
        <v>5</v>
      </c>
      <c r="N455" s="182" t="s">
        <v>44</v>
      </c>
      <c r="O455" s="41"/>
      <c r="P455" s="183">
        <f>O455*H455</f>
        <v>0</v>
      </c>
      <c r="Q455" s="183">
        <v>0.00085</v>
      </c>
      <c r="R455" s="183">
        <f>Q455*H455</f>
        <v>0.019635</v>
      </c>
      <c r="S455" s="183">
        <v>0</v>
      </c>
      <c r="T455" s="184">
        <f>S455*H455</f>
        <v>0</v>
      </c>
      <c r="AR455" s="23" t="s">
        <v>165</v>
      </c>
      <c r="AT455" s="23" t="s">
        <v>160</v>
      </c>
      <c r="AU455" s="23" t="s">
        <v>83</v>
      </c>
      <c r="AY455" s="23" t="s">
        <v>157</v>
      </c>
      <c r="BE455" s="185">
        <f>IF(N455="základní",J455,0)</f>
        <v>0</v>
      </c>
      <c r="BF455" s="185">
        <f>IF(N455="snížená",J455,0)</f>
        <v>0</v>
      </c>
      <c r="BG455" s="185">
        <f>IF(N455="zákl. přenesená",J455,0)</f>
        <v>0</v>
      </c>
      <c r="BH455" s="185">
        <f>IF(N455="sníž. přenesená",J455,0)</f>
        <v>0</v>
      </c>
      <c r="BI455" s="185">
        <f>IF(N455="nulová",J455,0)</f>
        <v>0</v>
      </c>
      <c r="BJ455" s="23" t="s">
        <v>81</v>
      </c>
      <c r="BK455" s="185">
        <f>ROUND(I455*H455,2)</f>
        <v>0</v>
      </c>
      <c r="BL455" s="23" t="s">
        <v>165</v>
      </c>
      <c r="BM455" s="23" t="s">
        <v>438</v>
      </c>
    </row>
    <row r="456" spans="2:47" s="1" customFormat="1" ht="40.5">
      <c r="B456" s="40"/>
      <c r="D456" s="187" t="s">
        <v>177</v>
      </c>
      <c r="F456" s="197" t="s">
        <v>439</v>
      </c>
      <c r="I456" s="148"/>
      <c r="L456" s="40"/>
      <c r="M456" s="196"/>
      <c r="N456" s="41"/>
      <c r="O456" s="41"/>
      <c r="P456" s="41"/>
      <c r="Q456" s="41"/>
      <c r="R456" s="41"/>
      <c r="S456" s="41"/>
      <c r="T456" s="69"/>
      <c r="AT456" s="23" t="s">
        <v>177</v>
      </c>
      <c r="AU456" s="23" t="s">
        <v>83</v>
      </c>
    </row>
    <row r="457" spans="2:51" s="11" customFormat="1" ht="13.5">
      <c r="B457" s="186"/>
      <c r="D457" s="187" t="s">
        <v>167</v>
      </c>
      <c r="E457" s="188" t="s">
        <v>5</v>
      </c>
      <c r="F457" s="189" t="s">
        <v>440</v>
      </c>
      <c r="H457" s="190">
        <v>23.1</v>
      </c>
      <c r="I457" s="191"/>
      <c r="L457" s="186"/>
      <c r="M457" s="192"/>
      <c r="N457" s="193"/>
      <c r="O457" s="193"/>
      <c r="P457" s="193"/>
      <c r="Q457" s="193"/>
      <c r="R457" s="193"/>
      <c r="S457" s="193"/>
      <c r="T457" s="194"/>
      <c r="AT457" s="188" t="s">
        <v>167</v>
      </c>
      <c r="AU457" s="188" t="s">
        <v>83</v>
      </c>
      <c r="AV457" s="11" t="s">
        <v>83</v>
      </c>
      <c r="AW457" s="11" t="s">
        <v>36</v>
      </c>
      <c r="AX457" s="11" t="s">
        <v>81</v>
      </c>
      <c r="AY457" s="188" t="s">
        <v>157</v>
      </c>
    </row>
    <row r="458" spans="2:65" s="1" customFormat="1" ht="25.5" customHeight="1">
      <c r="B458" s="173"/>
      <c r="C458" s="174" t="s">
        <v>441</v>
      </c>
      <c r="D458" s="174" t="s">
        <v>160</v>
      </c>
      <c r="E458" s="175" t="s">
        <v>442</v>
      </c>
      <c r="F458" s="176" t="s">
        <v>443</v>
      </c>
      <c r="G458" s="177" t="s">
        <v>207</v>
      </c>
      <c r="H458" s="178">
        <v>200</v>
      </c>
      <c r="I458" s="179"/>
      <c r="J458" s="180">
        <f>ROUND(I458*H458,2)</f>
        <v>0</v>
      </c>
      <c r="K458" s="176" t="s">
        <v>164</v>
      </c>
      <c r="L458" s="40"/>
      <c r="M458" s="181" t="s">
        <v>5</v>
      </c>
      <c r="N458" s="182" t="s">
        <v>44</v>
      </c>
      <c r="O458" s="41"/>
      <c r="P458" s="183">
        <f>O458*H458</f>
        <v>0</v>
      </c>
      <c r="Q458" s="183">
        <v>0</v>
      </c>
      <c r="R458" s="183">
        <f>Q458*H458</f>
        <v>0</v>
      </c>
      <c r="S458" s="183">
        <v>0</v>
      </c>
      <c r="T458" s="184">
        <f>S458*H458</f>
        <v>0</v>
      </c>
      <c r="AR458" s="23" t="s">
        <v>165</v>
      </c>
      <c r="AT458" s="23" t="s">
        <v>160</v>
      </c>
      <c r="AU458" s="23" t="s">
        <v>83</v>
      </c>
      <c r="AY458" s="23" t="s">
        <v>157</v>
      </c>
      <c r="BE458" s="185">
        <f>IF(N458="základní",J458,0)</f>
        <v>0</v>
      </c>
      <c r="BF458" s="185">
        <f>IF(N458="snížená",J458,0)</f>
        <v>0</v>
      </c>
      <c r="BG458" s="185">
        <f>IF(N458="zákl. přenesená",J458,0)</f>
        <v>0</v>
      </c>
      <c r="BH458" s="185">
        <f>IF(N458="sníž. přenesená",J458,0)</f>
        <v>0</v>
      </c>
      <c r="BI458" s="185">
        <f>IF(N458="nulová",J458,0)</f>
        <v>0</v>
      </c>
      <c r="BJ458" s="23" t="s">
        <v>81</v>
      </c>
      <c r="BK458" s="185">
        <f>ROUND(I458*H458,2)</f>
        <v>0</v>
      </c>
      <c r="BL458" s="23" t="s">
        <v>165</v>
      </c>
      <c r="BM458" s="23" t="s">
        <v>444</v>
      </c>
    </row>
    <row r="459" spans="2:47" s="1" customFormat="1" ht="81">
      <c r="B459" s="40"/>
      <c r="D459" s="187" t="s">
        <v>177</v>
      </c>
      <c r="F459" s="197" t="s">
        <v>445</v>
      </c>
      <c r="I459" s="148"/>
      <c r="L459" s="40"/>
      <c r="M459" s="196"/>
      <c r="N459" s="41"/>
      <c r="O459" s="41"/>
      <c r="P459" s="41"/>
      <c r="Q459" s="41"/>
      <c r="R459" s="41"/>
      <c r="S459" s="41"/>
      <c r="T459" s="69"/>
      <c r="AT459" s="23" t="s">
        <v>177</v>
      </c>
      <c r="AU459" s="23" t="s">
        <v>83</v>
      </c>
    </row>
    <row r="460" spans="2:51" s="11" customFormat="1" ht="13.5">
      <c r="B460" s="186"/>
      <c r="D460" s="187" t="s">
        <v>167</v>
      </c>
      <c r="E460" s="188" t="s">
        <v>5</v>
      </c>
      <c r="F460" s="189" t="s">
        <v>446</v>
      </c>
      <c r="H460" s="190">
        <v>200</v>
      </c>
      <c r="I460" s="191"/>
      <c r="L460" s="186"/>
      <c r="M460" s="192"/>
      <c r="N460" s="193"/>
      <c r="O460" s="193"/>
      <c r="P460" s="193"/>
      <c r="Q460" s="193"/>
      <c r="R460" s="193"/>
      <c r="S460" s="193"/>
      <c r="T460" s="194"/>
      <c r="AT460" s="188" t="s">
        <v>167</v>
      </c>
      <c r="AU460" s="188" t="s">
        <v>83</v>
      </c>
      <c r="AV460" s="11" t="s">
        <v>83</v>
      </c>
      <c r="AW460" s="11" t="s">
        <v>36</v>
      </c>
      <c r="AX460" s="11" t="s">
        <v>81</v>
      </c>
      <c r="AY460" s="188" t="s">
        <v>157</v>
      </c>
    </row>
    <row r="461" spans="2:65" s="1" customFormat="1" ht="25.5" customHeight="1">
      <c r="B461" s="173"/>
      <c r="C461" s="174" t="s">
        <v>447</v>
      </c>
      <c r="D461" s="174" t="s">
        <v>160</v>
      </c>
      <c r="E461" s="175" t="s">
        <v>448</v>
      </c>
      <c r="F461" s="176" t="s">
        <v>449</v>
      </c>
      <c r="G461" s="177" t="s">
        <v>207</v>
      </c>
      <c r="H461" s="178">
        <v>251.083</v>
      </c>
      <c r="I461" s="179"/>
      <c r="J461" s="180">
        <f>ROUND(I461*H461,2)</f>
        <v>0</v>
      </c>
      <c r="K461" s="176" t="s">
        <v>164</v>
      </c>
      <c r="L461" s="40"/>
      <c r="M461" s="181" t="s">
        <v>5</v>
      </c>
      <c r="N461" s="182" t="s">
        <v>44</v>
      </c>
      <c r="O461" s="41"/>
      <c r="P461" s="183">
        <f>O461*H461</f>
        <v>0</v>
      </c>
      <c r="Q461" s="183">
        <v>0</v>
      </c>
      <c r="R461" s="183">
        <f>Q461*H461</f>
        <v>0</v>
      </c>
      <c r="S461" s="183">
        <v>0</v>
      </c>
      <c r="T461" s="184">
        <f>S461*H461</f>
        <v>0</v>
      </c>
      <c r="AR461" s="23" t="s">
        <v>165</v>
      </c>
      <c r="AT461" s="23" t="s">
        <v>160</v>
      </c>
      <c r="AU461" s="23" t="s">
        <v>83</v>
      </c>
      <c r="AY461" s="23" t="s">
        <v>157</v>
      </c>
      <c r="BE461" s="185">
        <f>IF(N461="základní",J461,0)</f>
        <v>0</v>
      </c>
      <c r="BF461" s="185">
        <f>IF(N461="snížená",J461,0)</f>
        <v>0</v>
      </c>
      <c r="BG461" s="185">
        <f>IF(N461="zákl. přenesená",J461,0)</f>
        <v>0</v>
      </c>
      <c r="BH461" s="185">
        <f>IF(N461="sníž. přenesená",J461,0)</f>
        <v>0</v>
      </c>
      <c r="BI461" s="185">
        <f>IF(N461="nulová",J461,0)</f>
        <v>0</v>
      </c>
      <c r="BJ461" s="23" t="s">
        <v>81</v>
      </c>
      <c r="BK461" s="185">
        <f>ROUND(I461*H461,2)</f>
        <v>0</v>
      </c>
      <c r="BL461" s="23" t="s">
        <v>165</v>
      </c>
      <c r="BM461" s="23" t="s">
        <v>450</v>
      </c>
    </row>
    <row r="462" spans="2:47" s="1" customFormat="1" ht="81">
      <c r="B462" s="40"/>
      <c r="D462" s="187" t="s">
        <v>177</v>
      </c>
      <c r="F462" s="197" t="s">
        <v>445</v>
      </c>
      <c r="I462" s="148"/>
      <c r="L462" s="40"/>
      <c r="M462" s="196"/>
      <c r="N462" s="41"/>
      <c r="O462" s="41"/>
      <c r="P462" s="41"/>
      <c r="Q462" s="41"/>
      <c r="R462" s="41"/>
      <c r="S462" s="41"/>
      <c r="T462" s="69"/>
      <c r="AT462" s="23" t="s">
        <v>177</v>
      </c>
      <c r="AU462" s="23" t="s">
        <v>83</v>
      </c>
    </row>
    <row r="463" spans="2:51" s="11" customFormat="1" ht="13.5">
      <c r="B463" s="186"/>
      <c r="D463" s="187" t="s">
        <v>167</v>
      </c>
      <c r="E463" s="188" t="s">
        <v>5</v>
      </c>
      <c r="F463" s="189" t="s">
        <v>451</v>
      </c>
      <c r="H463" s="190">
        <v>7.92</v>
      </c>
      <c r="I463" s="191"/>
      <c r="L463" s="186"/>
      <c r="M463" s="192"/>
      <c r="N463" s="193"/>
      <c r="O463" s="193"/>
      <c r="P463" s="193"/>
      <c r="Q463" s="193"/>
      <c r="R463" s="193"/>
      <c r="S463" s="193"/>
      <c r="T463" s="194"/>
      <c r="AT463" s="188" t="s">
        <v>167</v>
      </c>
      <c r="AU463" s="188" t="s">
        <v>83</v>
      </c>
      <c r="AV463" s="11" t="s">
        <v>83</v>
      </c>
      <c r="AW463" s="11" t="s">
        <v>36</v>
      </c>
      <c r="AX463" s="11" t="s">
        <v>73</v>
      </c>
      <c r="AY463" s="188" t="s">
        <v>157</v>
      </c>
    </row>
    <row r="464" spans="2:51" s="11" customFormat="1" ht="13.5">
      <c r="B464" s="186"/>
      <c r="D464" s="187" t="s">
        <v>167</v>
      </c>
      <c r="E464" s="188" t="s">
        <v>5</v>
      </c>
      <c r="F464" s="189" t="s">
        <v>452</v>
      </c>
      <c r="H464" s="190">
        <v>16.459</v>
      </c>
      <c r="I464" s="191"/>
      <c r="L464" s="186"/>
      <c r="M464" s="192"/>
      <c r="N464" s="193"/>
      <c r="O464" s="193"/>
      <c r="P464" s="193"/>
      <c r="Q464" s="193"/>
      <c r="R464" s="193"/>
      <c r="S464" s="193"/>
      <c r="T464" s="194"/>
      <c r="AT464" s="188" t="s">
        <v>167</v>
      </c>
      <c r="AU464" s="188" t="s">
        <v>83</v>
      </c>
      <c r="AV464" s="11" t="s">
        <v>83</v>
      </c>
      <c r="AW464" s="11" t="s">
        <v>36</v>
      </c>
      <c r="AX464" s="11" t="s">
        <v>73</v>
      </c>
      <c r="AY464" s="188" t="s">
        <v>157</v>
      </c>
    </row>
    <row r="465" spans="2:51" s="11" customFormat="1" ht="13.5">
      <c r="B465" s="186"/>
      <c r="D465" s="187" t="s">
        <v>167</v>
      </c>
      <c r="E465" s="188" t="s">
        <v>5</v>
      </c>
      <c r="F465" s="189" t="s">
        <v>453</v>
      </c>
      <c r="H465" s="190">
        <v>126.704</v>
      </c>
      <c r="I465" s="191"/>
      <c r="L465" s="186"/>
      <c r="M465" s="192"/>
      <c r="N465" s="193"/>
      <c r="O465" s="193"/>
      <c r="P465" s="193"/>
      <c r="Q465" s="193"/>
      <c r="R465" s="193"/>
      <c r="S465" s="193"/>
      <c r="T465" s="194"/>
      <c r="AT465" s="188" t="s">
        <v>167</v>
      </c>
      <c r="AU465" s="188" t="s">
        <v>83</v>
      </c>
      <c r="AV465" s="11" t="s">
        <v>83</v>
      </c>
      <c r="AW465" s="11" t="s">
        <v>36</v>
      </c>
      <c r="AX465" s="11" t="s">
        <v>73</v>
      </c>
      <c r="AY465" s="188" t="s">
        <v>157</v>
      </c>
    </row>
    <row r="466" spans="2:51" s="11" customFormat="1" ht="13.5">
      <c r="B466" s="186"/>
      <c r="D466" s="187" t="s">
        <v>167</v>
      </c>
      <c r="E466" s="188" t="s">
        <v>5</v>
      </c>
      <c r="F466" s="189" t="s">
        <v>454</v>
      </c>
      <c r="H466" s="190">
        <v>100</v>
      </c>
      <c r="I466" s="191"/>
      <c r="L466" s="186"/>
      <c r="M466" s="192"/>
      <c r="N466" s="193"/>
      <c r="O466" s="193"/>
      <c r="P466" s="193"/>
      <c r="Q466" s="193"/>
      <c r="R466" s="193"/>
      <c r="S466" s="193"/>
      <c r="T466" s="194"/>
      <c r="AT466" s="188" t="s">
        <v>167</v>
      </c>
      <c r="AU466" s="188" t="s">
        <v>83</v>
      </c>
      <c r="AV466" s="11" t="s">
        <v>83</v>
      </c>
      <c r="AW466" s="11" t="s">
        <v>36</v>
      </c>
      <c r="AX466" s="11" t="s">
        <v>73</v>
      </c>
      <c r="AY466" s="188" t="s">
        <v>157</v>
      </c>
    </row>
    <row r="467" spans="2:51" s="12" customFormat="1" ht="13.5">
      <c r="B467" s="198"/>
      <c r="D467" s="187" t="s">
        <v>167</v>
      </c>
      <c r="E467" s="199" t="s">
        <v>5</v>
      </c>
      <c r="F467" s="200" t="s">
        <v>196</v>
      </c>
      <c r="H467" s="201">
        <v>251.083</v>
      </c>
      <c r="I467" s="202"/>
      <c r="L467" s="198"/>
      <c r="M467" s="203"/>
      <c r="N467" s="204"/>
      <c r="O467" s="204"/>
      <c r="P467" s="204"/>
      <c r="Q467" s="204"/>
      <c r="R467" s="204"/>
      <c r="S467" s="204"/>
      <c r="T467" s="205"/>
      <c r="AT467" s="199" t="s">
        <v>167</v>
      </c>
      <c r="AU467" s="199" t="s">
        <v>83</v>
      </c>
      <c r="AV467" s="12" t="s">
        <v>165</v>
      </c>
      <c r="AW467" s="12" t="s">
        <v>36</v>
      </c>
      <c r="AX467" s="12" t="s">
        <v>81</v>
      </c>
      <c r="AY467" s="199" t="s">
        <v>157</v>
      </c>
    </row>
    <row r="468" spans="2:65" s="1" customFormat="1" ht="16.5" customHeight="1">
      <c r="B468" s="173"/>
      <c r="C468" s="174" t="s">
        <v>455</v>
      </c>
      <c r="D468" s="174" t="s">
        <v>160</v>
      </c>
      <c r="E468" s="175" t="s">
        <v>456</v>
      </c>
      <c r="F468" s="176" t="s">
        <v>457</v>
      </c>
      <c r="G468" s="177" t="s">
        <v>458</v>
      </c>
      <c r="H468" s="178">
        <v>200</v>
      </c>
      <c r="I468" s="179"/>
      <c r="J468" s="180">
        <f>ROUND(I468*H468,2)</f>
        <v>0</v>
      </c>
      <c r="K468" s="176" t="s">
        <v>164</v>
      </c>
      <c r="L468" s="40"/>
      <c r="M468" s="181" t="s">
        <v>5</v>
      </c>
      <c r="N468" s="182" t="s">
        <v>44</v>
      </c>
      <c r="O468" s="41"/>
      <c r="P468" s="183">
        <f>O468*H468</f>
        <v>0</v>
      </c>
      <c r="Q468" s="183">
        <v>0.0015</v>
      </c>
      <c r="R468" s="183">
        <f>Q468*H468</f>
        <v>0.3</v>
      </c>
      <c r="S468" s="183">
        <v>0</v>
      </c>
      <c r="T468" s="184">
        <f>S468*H468</f>
        <v>0</v>
      </c>
      <c r="AR468" s="23" t="s">
        <v>165</v>
      </c>
      <c r="AT468" s="23" t="s">
        <v>160</v>
      </c>
      <c r="AU468" s="23" t="s">
        <v>83</v>
      </c>
      <c r="AY468" s="23" t="s">
        <v>157</v>
      </c>
      <c r="BE468" s="185">
        <f>IF(N468="základní",J468,0)</f>
        <v>0</v>
      </c>
      <c r="BF468" s="185">
        <f>IF(N468="snížená",J468,0)</f>
        <v>0</v>
      </c>
      <c r="BG468" s="185">
        <f>IF(N468="zákl. přenesená",J468,0)</f>
        <v>0</v>
      </c>
      <c r="BH468" s="185">
        <f>IF(N468="sníž. přenesená",J468,0)</f>
        <v>0</v>
      </c>
      <c r="BI468" s="185">
        <f>IF(N468="nulová",J468,0)</f>
        <v>0</v>
      </c>
      <c r="BJ468" s="23" t="s">
        <v>81</v>
      </c>
      <c r="BK468" s="185">
        <f>ROUND(I468*H468,2)</f>
        <v>0</v>
      </c>
      <c r="BL468" s="23" t="s">
        <v>165</v>
      </c>
      <c r="BM468" s="23" t="s">
        <v>459</v>
      </c>
    </row>
    <row r="469" spans="2:47" s="1" customFormat="1" ht="67.5">
      <c r="B469" s="40"/>
      <c r="D469" s="187" t="s">
        <v>177</v>
      </c>
      <c r="F469" s="197" t="s">
        <v>460</v>
      </c>
      <c r="I469" s="148"/>
      <c r="L469" s="40"/>
      <c r="M469" s="196"/>
      <c r="N469" s="41"/>
      <c r="O469" s="41"/>
      <c r="P469" s="41"/>
      <c r="Q469" s="41"/>
      <c r="R469" s="41"/>
      <c r="S469" s="41"/>
      <c r="T469" s="69"/>
      <c r="AT469" s="23" t="s">
        <v>177</v>
      </c>
      <c r="AU469" s="23" t="s">
        <v>83</v>
      </c>
    </row>
    <row r="470" spans="2:51" s="11" customFormat="1" ht="13.5">
      <c r="B470" s="186"/>
      <c r="D470" s="187" t="s">
        <v>167</v>
      </c>
      <c r="E470" s="188" t="s">
        <v>5</v>
      </c>
      <c r="F470" s="189" t="s">
        <v>446</v>
      </c>
      <c r="H470" s="190">
        <v>200</v>
      </c>
      <c r="I470" s="191"/>
      <c r="L470" s="186"/>
      <c r="M470" s="192"/>
      <c r="N470" s="193"/>
      <c r="O470" s="193"/>
      <c r="P470" s="193"/>
      <c r="Q470" s="193"/>
      <c r="R470" s="193"/>
      <c r="S470" s="193"/>
      <c r="T470" s="194"/>
      <c r="AT470" s="188" t="s">
        <v>167</v>
      </c>
      <c r="AU470" s="188" t="s">
        <v>83</v>
      </c>
      <c r="AV470" s="11" t="s">
        <v>83</v>
      </c>
      <c r="AW470" s="11" t="s">
        <v>36</v>
      </c>
      <c r="AX470" s="11" t="s">
        <v>81</v>
      </c>
      <c r="AY470" s="188" t="s">
        <v>157</v>
      </c>
    </row>
    <row r="471" spans="2:65" s="1" customFormat="1" ht="25.5" customHeight="1">
      <c r="B471" s="173"/>
      <c r="C471" s="174" t="s">
        <v>461</v>
      </c>
      <c r="D471" s="174" t="s">
        <v>160</v>
      </c>
      <c r="E471" s="175" t="s">
        <v>462</v>
      </c>
      <c r="F471" s="176" t="s">
        <v>463</v>
      </c>
      <c r="G471" s="177" t="s">
        <v>171</v>
      </c>
      <c r="H471" s="178">
        <v>0.18</v>
      </c>
      <c r="I471" s="179"/>
      <c r="J471" s="180">
        <f>ROUND(I471*H471,2)</f>
        <v>0</v>
      </c>
      <c r="K471" s="176" t="s">
        <v>164</v>
      </c>
      <c r="L471" s="40"/>
      <c r="M471" s="181" t="s">
        <v>5</v>
      </c>
      <c r="N471" s="182" t="s">
        <v>44</v>
      </c>
      <c r="O471" s="41"/>
      <c r="P471" s="183">
        <f>O471*H471</f>
        <v>0</v>
      </c>
      <c r="Q471" s="183">
        <v>2.25634</v>
      </c>
      <c r="R471" s="183">
        <f>Q471*H471</f>
        <v>0.4061411999999999</v>
      </c>
      <c r="S471" s="183">
        <v>0</v>
      </c>
      <c r="T471" s="184">
        <f>S471*H471</f>
        <v>0</v>
      </c>
      <c r="AR471" s="23" t="s">
        <v>165</v>
      </c>
      <c r="AT471" s="23" t="s">
        <v>160</v>
      </c>
      <c r="AU471" s="23" t="s">
        <v>83</v>
      </c>
      <c r="AY471" s="23" t="s">
        <v>157</v>
      </c>
      <c r="BE471" s="185">
        <f>IF(N471="základní",J471,0)</f>
        <v>0</v>
      </c>
      <c r="BF471" s="185">
        <f>IF(N471="snížená",J471,0)</f>
        <v>0</v>
      </c>
      <c r="BG471" s="185">
        <f>IF(N471="zákl. přenesená",J471,0)</f>
        <v>0</v>
      </c>
      <c r="BH471" s="185">
        <f>IF(N471="sníž. přenesená",J471,0)</f>
        <v>0</v>
      </c>
      <c r="BI471" s="185">
        <f>IF(N471="nulová",J471,0)</f>
        <v>0</v>
      </c>
      <c r="BJ471" s="23" t="s">
        <v>81</v>
      </c>
      <c r="BK471" s="185">
        <f>ROUND(I471*H471,2)</f>
        <v>0</v>
      </c>
      <c r="BL471" s="23" t="s">
        <v>165</v>
      </c>
      <c r="BM471" s="23" t="s">
        <v>464</v>
      </c>
    </row>
    <row r="472" spans="2:51" s="11" customFormat="1" ht="13.5">
      <c r="B472" s="186"/>
      <c r="D472" s="187" t="s">
        <v>167</v>
      </c>
      <c r="E472" s="188" t="s">
        <v>5</v>
      </c>
      <c r="F472" s="189" t="s">
        <v>465</v>
      </c>
      <c r="H472" s="190">
        <v>0.18</v>
      </c>
      <c r="I472" s="191"/>
      <c r="L472" s="186"/>
      <c r="M472" s="192"/>
      <c r="N472" s="193"/>
      <c r="O472" s="193"/>
      <c r="P472" s="193"/>
      <c r="Q472" s="193"/>
      <c r="R472" s="193"/>
      <c r="S472" s="193"/>
      <c r="T472" s="194"/>
      <c r="AT472" s="188" t="s">
        <v>167</v>
      </c>
      <c r="AU472" s="188" t="s">
        <v>83</v>
      </c>
      <c r="AV472" s="11" t="s">
        <v>83</v>
      </c>
      <c r="AW472" s="11" t="s">
        <v>36</v>
      </c>
      <c r="AX472" s="11" t="s">
        <v>81</v>
      </c>
      <c r="AY472" s="188" t="s">
        <v>157</v>
      </c>
    </row>
    <row r="473" spans="2:65" s="1" customFormat="1" ht="25.5" customHeight="1">
      <c r="B473" s="173"/>
      <c r="C473" s="174" t="s">
        <v>466</v>
      </c>
      <c r="D473" s="174" t="s">
        <v>160</v>
      </c>
      <c r="E473" s="175" t="s">
        <v>467</v>
      </c>
      <c r="F473" s="176" t="s">
        <v>468</v>
      </c>
      <c r="G473" s="177" t="s">
        <v>207</v>
      </c>
      <c r="H473" s="178">
        <v>510.05</v>
      </c>
      <c r="I473" s="179"/>
      <c r="J473" s="180">
        <f>ROUND(I473*H473,2)</f>
        <v>0</v>
      </c>
      <c r="K473" s="176" t="s">
        <v>164</v>
      </c>
      <c r="L473" s="40"/>
      <c r="M473" s="181" t="s">
        <v>5</v>
      </c>
      <c r="N473" s="182" t="s">
        <v>44</v>
      </c>
      <c r="O473" s="41"/>
      <c r="P473" s="183">
        <f>O473*H473</f>
        <v>0</v>
      </c>
      <c r="Q473" s="183">
        <v>0.042</v>
      </c>
      <c r="R473" s="183">
        <f>Q473*H473</f>
        <v>21.4221</v>
      </c>
      <c r="S473" s="183">
        <v>0</v>
      </c>
      <c r="T473" s="184">
        <f>S473*H473</f>
        <v>0</v>
      </c>
      <c r="AR473" s="23" t="s">
        <v>165</v>
      </c>
      <c r="AT473" s="23" t="s">
        <v>160</v>
      </c>
      <c r="AU473" s="23" t="s">
        <v>83</v>
      </c>
      <c r="AY473" s="23" t="s">
        <v>157</v>
      </c>
      <c r="BE473" s="185">
        <f>IF(N473="základní",J473,0)</f>
        <v>0</v>
      </c>
      <c r="BF473" s="185">
        <f>IF(N473="snížená",J473,0)</f>
        <v>0</v>
      </c>
      <c r="BG473" s="185">
        <f>IF(N473="zákl. přenesená",J473,0)</f>
        <v>0</v>
      </c>
      <c r="BH473" s="185">
        <f>IF(N473="sníž. přenesená",J473,0)</f>
        <v>0</v>
      </c>
      <c r="BI473" s="185">
        <f>IF(N473="nulová",J473,0)</f>
        <v>0</v>
      </c>
      <c r="BJ473" s="23" t="s">
        <v>81</v>
      </c>
      <c r="BK473" s="185">
        <f>ROUND(I473*H473,2)</f>
        <v>0</v>
      </c>
      <c r="BL473" s="23" t="s">
        <v>165</v>
      </c>
      <c r="BM473" s="23" t="s">
        <v>469</v>
      </c>
    </row>
    <row r="474" spans="2:47" s="1" customFormat="1" ht="175.5">
      <c r="B474" s="40"/>
      <c r="D474" s="187" t="s">
        <v>177</v>
      </c>
      <c r="F474" s="197" t="s">
        <v>470</v>
      </c>
      <c r="I474" s="148"/>
      <c r="L474" s="40"/>
      <c r="M474" s="196"/>
      <c r="N474" s="41"/>
      <c r="O474" s="41"/>
      <c r="P474" s="41"/>
      <c r="Q474" s="41"/>
      <c r="R474" s="41"/>
      <c r="S474" s="41"/>
      <c r="T474" s="69"/>
      <c r="AT474" s="23" t="s">
        <v>177</v>
      </c>
      <c r="AU474" s="23" t="s">
        <v>83</v>
      </c>
    </row>
    <row r="475" spans="2:51" s="11" customFormat="1" ht="27">
      <c r="B475" s="186"/>
      <c r="D475" s="187" t="s">
        <v>167</v>
      </c>
      <c r="E475" s="188" t="s">
        <v>5</v>
      </c>
      <c r="F475" s="189" t="s">
        <v>308</v>
      </c>
      <c r="H475" s="190">
        <v>519.2</v>
      </c>
      <c r="I475" s="191"/>
      <c r="L475" s="186"/>
      <c r="M475" s="192"/>
      <c r="N475" s="193"/>
      <c r="O475" s="193"/>
      <c r="P475" s="193"/>
      <c r="Q475" s="193"/>
      <c r="R475" s="193"/>
      <c r="S475" s="193"/>
      <c r="T475" s="194"/>
      <c r="AT475" s="188" t="s">
        <v>167</v>
      </c>
      <c r="AU475" s="188" t="s">
        <v>83</v>
      </c>
      <c r="AV475" s="11" t="s">
        <v>83</v>
      </c>
      <c r="AW475" s="11" t="s">
        <v>36</v>
      </c>
      <c r="AX475" s="11" t="s">
        <v>73</v>
      </c>
      <c r="AY475" s="188" t="s">
        <v>157</v>
      </c>
    </row>
    <row r="476" spans="2:51" s="11" customFormat="1" ht="13.5">
      <c r="B476" s="186"/>
      <c r="D476" s="187" t="s">
        <v>167</v>
      </c>
      <c r="E476" s="188" t="s">
        <v>5</v>
      </c>
      <c r="F476" s="189" t="s">
        <v>471</v>
      </c>
      <c r="H476" s="190">
        <v>-9.15</v>
      </c>
      <c r="I476" s="191"/>
      <c r="L476" s="186"/>
      <c r="M476" s="192"/>
      <c r="N476" s="193"/>
      <c r="O476" s="193"/>
      <c r="P476" s="193"/>
      <c r="Q476" s="193"/>
      <c r="R476" s="193"/>
      <c r="S476" s="193"/>
      <c r="T476" s="194"/>
      <c r="AT476" s="188" t="s">
        <v>167</v>
      </c>
      <c r="AU476" s="188" t="s">
        <v>83</v>
      </c>
      <c r="AV476" s="11" t="s">
        <v>83</v>
      </c>
      <c r="AW476" s="11" t="s">
        <v>36</v>
      </c>
      <c r="AX476" s="11" t="s">
        <v>73</v>
      </c>
      <c r="AY476" s="188" t="s">
        <v>157</v>
      </c>
    </row>
    <row r="477" spans="2:51" s="12" customFormat="1" ht="13.5">
      <c r="B477" s="198"/>
      <c r="D477" s="187" t="s">
        <v>167</v>
      </c>
      <c r="E477" s="199" t="s">
        <v>5</v>
      </c>
      <c r="F477" s="200" t="s">
        <v>227</v>
      </c>
      <c r="H477" s="201">
        <v>510.05</v>
      </c>
      <c r="I477" s="202"/>
      <c r="L477" s="198"/>
      <c r="M477" s="203"/>
      <c r="N477" s="204"/>
      <c r="O477" s="204"/>
      <c r="P477" s="204"/>
      <c r="Q477" s="204"/>
      <c r="R477" s="204"/>
      <c r="S477" s="204"/>
      <c r="T477" s="205"/>
      <c r="AT477" s="199" t="s">
        <v>167</v>
      </c>
      <c r="AU477" s="199" t="s">
        <v>83</v>
      </c>
      <c r="AV477" s="12" t="s">
        <v>165</v>
      </c>
      <c r="AW477" s="12" t="s">
        <v>36</v>
      </c>
      <c r="AX477" s="12" t="s">
        <v>81</v>
      </c>
      <c r="AY477" s="199" t="s">
        <v>157</v>
      </c>
    </row>
    <row r="478" spans="2:65" s="1" customFormat="1" ht="25.5" customHeight="1">
      <c r="B478" s="173"/>
      <c r="C478" s="174" t="s">
        <v>472</v>
      </c>
      <c r="D478" s="174" t="s">
        <v>160</v>
      </c>
      <c r="E478" s="175" t="s">
        <v>473</v>
      </c>
      <c r="F478" s="176" t="s">
        <v>474</v>
      </c>
      <c r="G478" s="177" t="s">
        <v>207</v>
      </c>
      <c r="H478" s="178">
        <v>510.05</v>
      </c>
      <c r="I478" s="179"/>
      <c r="J478" s="180">
        <f>ROUND(I478*H478,2)</f>
        <v>0</v>
      </c>
      <c r="K478" s="176" t="s">
        <v>164</v>
      </c>
      <c r="L478" s="40"/>
      <c r="M478" s="181" t="s">
        <v>5</v>
      </c>
      <c r="N478" s="182" t="s">
        <v>44</v>
      </c>
      <c r="O478" s="41"/>
      <c r="P478" s="183">
        <f>O478*H478</f>
        <v>0</v>
      </c>
      <c r="Q478" s="183">
        <v>0.0041</v>
      </c>
      <c r="R478" s="183">
        <f>Q478*H478</f>
        <v>2.0912050000000004</v>
      </c>
      <c r="S478" s="183">
        <v>0</v>
      </c>
      <c r="T478" s="184">
        <f>S478*H478</f>
        <v>0</v>
      </c>
      <c r="AR478" s="23" t="s">
        <v>165</v>
      </c>
      <c r="AT478" s="23" t="s">
        <v>160</v>
      </c>
      <c r="AU478" s="23" t="s">
        <v>83</v>
      </c>
      <c r="AY478" s="23" t="s">
        <v>157</v>
      </c>
      <c r="BE478" s="185">
        <f>IF(N478="základní",J478,0)</f>
        <v>0</v>
      </c>
      <c r="BF478" s="185">
        <f>IF(N478="snížená",J478,0)</f>
        <v>0</v>
      </c>
      <c r="BG478" s="185">
        <f>IF(N478="zákl. přenesená",J478,0)</f>
        <v>0</v>
      </c>
      <c r="BH478" s="185">
        <f>IF(N478="sníž. přenesená",J478,0)</f>
        <v>0</v>
      </c>
      <c r="BI478" s="185">
        <f>IF(N478="nulová",J478,0)</f>
        <v>0</v>
      </c>
      <c r="BJ478" s="23" t="s">
        <v>81</v>
      </c>
      <c r="BK478" s="185">
        <f>ROUND(I478*H478,2)</f>
        <v>0</v>
      </c>
      <c r="BL478" s="23" t="s">
        <v>165</v>
      </c>
      <c r="BM478" s="23" t="s">
        <v>475</v>
      </c>
    </row>
    <row r="479" spans="2:51" s="11" customFormat="1" ht="27">
      <c r="B479" s="186"/>
      <c r="D479" s="187" t="s">
        <v>167</v>
      </c>
      <c r="E479" s="188" t="s">
        <v>5</v>
      </c>
      <c r="F479" s="189" t="s">
        <v>308</v>
      </c>
      <c r="H479" s="190">
        <v>519.2</v>
      </c>
      <c r="I479" s="191"/>
      <c r="L479" s="186"/>
      <c r="M479" s="192"/>
      <c r="N479" s="193"/>
      <c r="O479" s="193"/>
      <c r="P479" s="193"/>
      <c r="Q479" s="193"/>
      <c r="R479" s="193"/>
      <c r="S479" s="193"/>
      <c r="T479" s="194"/>
      <c r="AT479" s="188" t="s">
        <v>167</v>
      </c>
      <c r="AU479" s="188" t="s">
        <v>83</v>
      </c>
      <c r="AV479" s="11" t="s">
        <v>83</v>
      </c>
      <c r="AW479" s="11" t="s">
        <v>36</v>
      </c>
      <c r="AX479" s="11" t="s">
        <v>73</v>
      </c>
      <c r="AY479" s="188" t="s">
        <v>157</v>
      </c>
    </row>
    <row r="480" spans="2:51" s="11" customFormat="1" ht="13.5">
      <c r="B480" s="186"/>
      <c r="D480" s="187" t="s">
        <v>167</v>
      </c>
      <c r="E480" s="188" t="s">
        <v>5</v>
      </c>
      <c r="F480" s="189" t="s">
        <v>471</v>
      </c>
      <c r="H480" s="190">
        <v>-9.15</v>
      </c>
      <c r="I480" s="191"/>
      <c r="L480" s="186"/>
      <c r="M480" s="192"/>
      <c r="N480" s="193"/>
      <c r="O480" s="193"/>
      <c r="P480" s="193"/>
      <c r="Q480" s="193"/>
      <c r="R480" s="193"/>
      <c r="S480" s="193"/>
      <c r="T480" s="194"/>
      <c r="AT480" s="188" t="s">
        <v>167</v>
      </c>
      <c r="AU480" s="188" t="s">
        <v>83</v>
      </c>
      <c r="AV480" s="11" t="s">
        <v>83</v>
      </c>
      <c r="AW480" s="11" t="s">
        <v>36</v>
      </c>
      <c r="AX480" s="11" t="s">
        <v>73</v>
      </c>
      <c r="AY480" s="188" t="s">
        <v>157</v>
      </c>
    </row>
    <row r="481" spans="2:51" s="12" customFormat="1" ht="13.5">
      <c r="B481" s="198"/>
      <c r="D481" s="187" t="s">
        <v>167</v>
      </c>
      <c r="E481" s="199" t="s">
        <v>5</v>
      </c>
      <c r="F481" s="200" t="s">
        <v>227</v>
      </c>
      <c r="H481" s="201">
        <v>510.05</v>
      </c>
      <c r="I481" s="202"/>
      <c r="L481" s="198"/>
      <c r="M481" s="203"/>
      <c r="N481" s="204"/>
      <c r="O481" s="204"/>
      <c r="P481" s="204"/>
      <c r="Q481" s="204"/>
      <c r="R481" s="204"/>
      <c r="S481" s="204"/>
      <c r="T481" s="205"/>
      <c r="AT481" s="199" t="s">
        <v>167</v>
      </c>
      <c r="AU481" s="199" t="s">
        <v>83</v>
      </c>
      <c r="AV481" s="12" t="s">
        <v>165</v>
      </c>
      <c r="AW481" s="12" t="s">
        <v>36</v>
      </c>
      <c r="AX481" s="12" t="s">
        <v>81</v>
      </c>
      <c r="AY481" s="199" t="s">
        <v>157</v>
      </c>
    </row>
    <row r="482" spans="2:65" s="1" customFormat="1" ht="16.5" customHeight="1">
      <c r="B482" s="173"/>
      <c r="C482" s="174" t="s">
        <v>476</v>
      </c>
      <c r="D482" s="174" t="s">
        <v>160</v>
      </c>
      <c r="E482" s="175" t="s">
        <v>477</v>
      </c>
      <c r="F482" s="176" t="s">
        <v>478</v>
      </c>
      <c r="G482" s="177" t="s">
        <v>458</v>
      </c>
      <c r="H482" s="178">
        <v>200</v>
      </c>
      <c r="I482" s="179"/>
      <c r="J482" s="180">
        <f>ROUND(I482*H482,2)</f>
        <v>0</v>
      </c>
      <c r="K482" s="176" t="s">
        <v>5</v>
      </c>
      <c r="L482" s="40"/>
      <c r="M482" s="181" t="s">
        <v>5</v>
      </c>
      <c r="N482" s="182" t="s">
        <v>44</v>
      </c>
      <c r="O482" s="41"/>
      <c r="P482" s="183">
        <f>O482*H482</f>
        <v>0</v>
      </c>
      <c r="Q482" s="183">
        <v>0</v>
      </c>
      <c r="R482" s="183">
        <f>Q482*H482</f>
        <v>0</v>
      </c>
      <c r="S482" s="183">
        <v>0</v>
      </c>
      <c r="T482" s="184">
        <f>S482*H482</f>
        <v>0</v>
      </c>
      <c r="AR482" s="23" t="s">
        <v>165</v>
      </c>
      <c r="AT482" s="23" t="s">
        <v>160</v>
      </c>
      <c r="AU482" s="23" t="s">
        <v>83</v>
      </c>
      <c r="AY482" s="23" t="s">
        <v>157</v>
      </c>
      <c r="BE482" s="185">
        <f>IF(N482="základní",J482,0)</f>
        <v>0</v>
      </c>
      <c r="BF482" s="185">
        <f>IF(N482="snížená",J482,0)</f>
        <v>0</v>
      </c>
      <c r="BG482" s="185">
        <f>IF(N482="zákl. přenesená",J482,0)</f>
        <v>0</v>
      </c>
      <c r="BH482" s="185">
        <f>IF(N482="sníž. přenesená",J482,0)</f>
        <v>0</v>
      </c>
      <c r="BI482" s="185">
        <f>IF(N482="nulová",J482,0)</f>
        <v>0</v>
      </c>
      <c r="BJ482" s="23" t="s">
        <v>81</v>
      </c>
      <c r="BK482" s="185">
        <f>ROUND(I482*H482,2)</f>
        <v>0</v>
      </c>
      <c r="BL482" s="23" t="s">
        <v>165</v>
      </c>
      <c r="BM482" s="23" t="s">
        <v>479</v>
      </c>
    </row>
    <row r="483" spans="2:51" s="11" customFormat="1" ht="13.5">
      <c r="B483" s="186"/>
      <c r="D483" s="187" t="s">
        <v>167</v>
      </c>
      <c r="E483" s="188" t="s">
        <v>5</v>
      </c>
      <c r="F483" s="189" t="s">
        <v>446</v>
      </c>
      <c r="H483" s="190">
        <v>200</v>
      </c>
      <c r="I483" s="191"/>
      <c r="L483" s="186"/>
      <c r="M483" s="192"/>
      <c r="N483" s="193"/>
      <c r="O483" s="193"/>
      <c r="P483" s="193"/>
      <c r="Q483" s="193"/>
      <c r="R483" s="193"/>
      <c r="S483" s="193"/>
      <c r="T483" s="194"/>
      <c r="AT483" s="188" t="s">
        <v>167</v>
      </c>
      <c r="AU483" s="188" t="s">
        <v>83</v>
      </c>
      <c r="AV483" s="11" t="s">
        <v>83</v>
      </c>
      <c r="AW483" s="11" t="s">
        <v>36</v>
      </c>
      <c r="AX483" s="11" t="s">
        <v>81</v>
      </c>
      <c r="AY483" s="188" t="s">
        <v>157</v>
      </c>
    </row>
    <row r="484" spans="2:65" s="1" customFormat="1" ht="25.5" customHeight="1">
      <c r="B484" s="173"/>
      <c r="C484" s="174" t="s">
        <v>480</v>
      </c>
      <c r="D484" s="174" t="s">
        <v>160</v>
      </c>
      <c r="E484" s="175" t="s">
        <v>481</v>
      </c>
      <c r="F484" s="176" t="s">
        <v>482</v>
      </c>
      <c r="G484" s="177" t="s">
        <v>458</v>
      </c>
      <c r="H484" s="178">
        <v>11.58</v>
      </c>
      <c r="I484" s="179"/>
      <c r="J484" s="180">
        <f>ROUND(I484*H484,2)</f>
        <v>0</v>
      </c>
      <c r="K484" s="176" t="s">
        <v>5</v>
      </c>
      <c r="L484" s="40"/>
      <c r="M484" s="181" t="s">
        <v>5</v>
      </c>
      <c r="N484" s="182" t="s">
        <v>44</v>
      </c>
      <c r="O484" s="41"/>
      <c r="P484" s="183">
        <f>O484*H484</f>
        <v>0</v>
      </c>
      <c r="Q484" s="183">
        <v>0</v>
      </c>
      <c r="R484" s="183">
        <f>Q484*H484</f>
        <v>0</v>
      </c>
      <c r="S484" s="183">
        <v>0</v>
      </c>
      <c r="T484" s="184">
        <f>S484*H484</f>
        <v>0</v>
      </c>
      <c r="AR484" s="23" t="s">
        <v>165</v>
      </c>
      <c r="AT484" s="23" t="s">
        <v>160</v>
      </c>
      <c r="AU484" s="23" t="s">
        <v>83</v>
      </c>
      <c r="AY484" s="23" t="s">
        <v>157</v>
      </c>
      <c r="BE484" s="185">
        <f>IF(N484="základní",J484,0)</f>
        <v>0</v>
      </c>
      <c r="BF484" s="185">
        <f>IF(N484="snížená",J484,0)</f>
        <v>0</v>
      </c>
      <c r="BG484" s="185">
        <f>IF(N484="zákl. přenesená",J484,0)</f>
        <v>0</v>
      </c>
      <c r="BH484" s="185">
        <f>IF(N484="sníž. přenesená",J484,0)</f>
        <v>0</v>
      </c>
      <c r="BI484" s="185">
        <f>IF(N484="nulová",J484,0)</f>
        <v>0</v>
      </c>
      <c r="BJ484" s="23" t="s">
        <v>81</v>
      </c>
      <c r="BK484" s="185">
        <f>ROUND(I484*H484,2)</f>
        <v>0</v>
      </c>
      <c r="BL484" s="23" t="s">
        <v>165</v>
      </c>
      <c r="BM484" s="23" t="s">
        <v>483</v>
      </c>
    </row>
    <row r="485" spans="2:51" s="11" customFormat="1" ht="13.5">
      <c r="B485" s="186"/>
      <c r="D485" s="187" t="s">
        <v>167</v>
      </c>
      <c r="E485" s="188" t="s">
        <v>5</v>
      </c>
      <c r="F485" s="189" t="s">
        <v>484</v>
      </c>
      <c r="H485" s="190">
        <v>11.58</v>
      </c>
      <c r="I485" s="191"/>
      <c r="L485" s="186"/>
      <c r="M485" s="192"/>
      <c r="N485" s="193"/>
      <c r="O485" s="193"/>
      <c r="P485" s="193"/>
      <c r="Q485" s="193"/>
      <c r="R485" s="193"/>
      <c r="S485" s="193"/>
      <c r="T485" s="194"/>
      <c r="AT485" s="188" t="s">
        <v>167</v>
      </c>
      <c r="AU485" s="188" t="s">
        <v>83</v>
      </c>
      <c r="AV485" s="11" t="s">
        <v>83</v>
      </c>
      <c r="AW485" s="11" t="s">
        <v>36</v>
      </c>
      <c r="AX485" s="11" t="s">
        <v>81</v>
      </c>
      <c r="AY485" s="188" t="s">
        <v>157</v>
      </c>
    </row>
    <row r="486" spans="2:65" s="1" customFormat="1" ht="25.5" customHeight="1">
      <c r="B486" s="173"/>
      <c r="C486" s="174" t="s">
        <v>485</v>
      </c>
      <c r="D486" s="174" t="s">
        <v>160</v>
      </c>
      <c r="E486" s="175" t="s">
        <v>486</v>
      </c>
      <c r="F486" s="176" t="s">
        <v>487</v>
      </c>
      <c r="G486" s="177" t="s">
        <v>207</v>
      </c>
      <c r="H486" s="178">
        <v>80.4</v>
      </c>
      <c r="I486" s="179"/>
      <c r="J486" s="180">
        <f>ROUND(I486*H486,2)</f>
        <v>0</v>
      </c>
      <c r="K486" s="176" t="s">
        <v>5</v>
      </c>
      <c r="L486" s="40"/>
      <c r="M486" s="181" t="s">
        <v>5</v>
      </c>
      <c r="N486" s="182" t="s">
        <v>44</v>
      </c>
      <c r="O486" s="41"/>
      <c r="P486" s="183">
        <f>O486*H486</f>
        <v>0</v>
      </c>
      <c r="Q486" s="183">
        <v>0</v>
      </c>
      <c r="R486" s="183">
        <f>Q486*H486</f>
        <v>0</v>
      </c>
      <c r="S486" s="183">
        <v>0</v>
      </c>
      <c r="T486" s="184">
        <f>S486*H486</f>
        <v>0</v>
      </c>
      <c r="AR486" s="23" t="s">
        <v>165</v>
      </c>
      <c r="AT486" s="23" t="s">
        <v>160</v>
      </c>
      <c r="AU486" s="23" t="s">
        <v>83</v>
      </c>
      <c r="AY486" s="23" t="s">
        <v>157</v>
      </c>
      <c r="BE486" s="185">
        <f>IF(N486="základní",J486,0)</f>
        <v>0</v>
      </c>
      <c r="BF486" s="185">
        <f>IF(N486="snížená",J486,0)</f>
        <v>0</v>
      </c>
      <c r="BG486" s="185">
        <f>IF(N486="zákl. přenesená",J486,0)</f>
        <v>0</v>
      </c>
      <c r="BH486" s="185">
        <f>IF(N486="sníž. přenesená",J486,0)</f>
        <v>0</v>
      </c>
      <c r="BI486" s="185">
        <f>IF(N486="nulová",J486,0)</f>
        <v>0</v>
      </c>
      <c r="BJ486" s="23" t="s">
        <v>81</v>
      </c>
      <c r="BK486" s="185">
        <f>ROUND(I486*H486,2)</f>
        <v>0</v>
      </c>
      <c r="BL486" s="23" t="s">
        <v>165</v>
      </c>
      <c r="BM486" s="23" t="s">
        <v>488</v>
      </c>
    </row>
    <row r="487" spans="2:51" s="11" customFormat="1" ht="27">
      <c r="B487" s="186"/>
      <c r="D487" s="187" t="s">
        <v>167</v>
      </c>
      <c r="E487" s="188" t="s">
        <v>5</v>
      </c>
      <c r="F487" s="189" t="s">
        <v>489</v>
      </c>
      <c r="H487" s="190">
        <v>80.4</v>
      </c>
      <c r="I487" s="191"/>
      <c r="L487" s="186"/>
      <c r="M487" s="192"/>
      <c r="N487" s="193"/>
      <c r="O487" s="193"/>
      <c r="P487" s="193"/>
      <c r="Q487" s="193"/>
      <c r="R487" s="193"/>
      <c r="S487" s="193"/>
      <c r="T487" s="194"/>
      <c r="AT487" s="188" t="s">
        <v>167</v>
      </c>
      <c r="AU487" s="188" t="s">
        <v>83</v>
      </c>
      <c r="AV487" s="11" t="s">
        <v>83</v>
      </c>
      <c r="AW487" s="11" t="s">
        <v>36</v>
      </c>
      <c r="AX487" s="11" t="s">
        <v>81</v>
      </c>
      <c r="AY487" s="188" t="s">
        <v>157</v>
      </c>
    </row>
    <row r="488" spans="2:63" s="10" customFormat="1" ht="29.85" customHeight="1">
      <c r="B488" s="160"/>
      <c r="D488" s="161" t="s">
        <v>72</v>
      </c>
      <c r="E488" s="171" t="s">
        <v>210</v>
      </c>
      <c r="F488" s="171" t="s">
        <v>490</v>
      </c>
      <c r="I488" s="163"/>
      <c r="J488" s="172">
        <f>BK488</f>
        <v>0</v>
      </c>
      <c r="L488" s="160"/>
      <c r="M488" s="165"/>
      <c r="N488" s="166"/>
      <c r="O488" s="166"/>
      <c r="P488" s="167">
        <f>SUM(P489:P583)</f>
        <v>0</v>
      </c>
      <c r="Q488" s="166"/>
      <c r="R488" s="167">
        <f>SUM(R489:R583)</f>
        <v>0.4019493</v>
      </c>
      <c r="S488" s="166"/>
      <c r="T488" s="168">
        <f>SUM(T489:T583)</f>
        <v>196.369707</v>
      </c>
      <c r="AR488" s="161" t="s">
        <v>81</v>
      </c>
      <c r="AT488" s="169" t="s">
        <v>72</v>
      </c>
      <c r="AU488" s="169" t="s">
        <v>81</v>
      </c>
      <c r="AY488" s="161" t="s">
        <v>157</v>
      </c>
      <c r="BK488" s="170">
        <f>SUM(BK489:BK583)</f>
        <v>0</v>
      </c>
    </row>
    <row r="489" spans="2:65" s="1" customFormat="1" ht="25.5" customHeight="1">
      <c r="B489" s="173"/>
      <c r="C489" s="174" t="s">
        <v>491</v>
      </c>
      <c r="D489" s="174" t="s">
        <v>160</v>
      </c>
      <c r="E489" s="175" t="s">
        <v>492</v>
      </c>
      <c r="F489" s="176" t="s">
        <v>493</v>
      </c>
      <c r="G489" s="177" t="s">
        <v>207</v>
      </c>
      <c r="H489" s="178">
        <v>590.45</v>
      </c>
      <c r="I489" s="179"/>
      <c r="J489" s="180">
        <f>ROUND(I489*H489,2)</f>
        <v>0</v>
      </c>
      <c r="K489" s="176" t="s">
        <v>164</v>
      </c>
      <c r="L489" s="40"/>
      <c r="M489" s="181" t="s">
        <v>5</v>
      </c>
      <c r="N489" s="182" t="s">
        <v>44</v>
      </c>
      <c r="O489" s="41"/>
      <c r="P489" s="183">
        <f>O489*H489</f>
        <v>0</v>
      </c>
      <c r="Q489" s="183">
        <v>0.00013</v>
      </c>
      <c r="R489" s="183">
        <f>Q489*H489</f>
        <v>0.0767585</v>
      </c>
      <c r="S489" s="183">
        <v>0</v>
      </c>
      <c r="T489" s="184">
        <f>S489*H489</f>
        <v>0</v>
      </c>
      <c r="AR489" s="23" t="s">
        <v>165</v>
      </c>
      <c r="AT489" s="23" t="s">
        <v>160</v>
      </c>
      <c r="AU489" s="23" t="s">
        <v>83</v>
      </c>
      <c r="AY489" s="23" t="s">
        <v>157</v>
      </c>
      <c r="BE489" s="185">
        <f>IF(N489="základní",J489,0)</f>
        <v>0</v>
      </c>
      <c r="BF489" s="185">
        <f>IF(N489="snížená",J489,0)</f>
        <v>0</v>
      </c>
      <c r="BG489" s="185">
        <f>IF(N489="zákl. přenesená",J489,0)</f>
        <v>0</v>
      </c>
      <c r="BH489" s="185">
        <f>IF(N489="sníž. přenesená",J489,0)</f>
        <v>0</v>
      </c>
      <c r="BI489" s="185">
        <f>IF(N489="nulová",J489,0)</f>
        <v>0</v>
      </c>
      <c r="BJ489" s="23" t="s">
        <v>81</v>
      </c>
      <c r="BK489" s="185">
        <f>ROUND(I489*H489,2)</f>
        <v>0</v>
      </c>
      <c r="BL489" s="23" t="s">
        <v>165</v>
      </c>
      <c r="BM489" s="23" t="s">
        <v>494</v>
      </c>
    </row>
    <row r="490" spans="2:47" s="1" customFormat="1" ht="81">
      <c r="B490" s="40"/>
      <c r="D490" s="187" t="s">
        <v>177</v>
      </c>
      <c r="F490" s="197" t="s">
        <v>495</v>
      </c>
      <c r="I490" s="148"/>
      <c r="L490" s="40"/>
      <c r="M490" s="196"/>
      <c r="N490" s="41"/>
      <c r="O490" s="41"/>
      <c r="P490" s="41"/>
      <c r="Q490" s="41"/>
      <c r="R490" s="41"/>
      <c r="S490" s="41"/>
      <c r="T490" s="69"/>
      <c r="AT490" s="23" t="s">
        <v>177</v>
      </c>
      <c r="AU490" s="23" t="s">
        <v>83</v>
      </c>
    </row>
    <row r="491" spans="2:51" s="11" customFormat="1" ht="27">
      <c r="B491" s="186"/>
      <c r="D491" s="187" t="s">
        <v>167</v>
      </c>
      <c r="E491" s="188" t="s">
        <v>5</v>
      </c>
      <c r="F491" s="189" t="s">
        <v>308</v>
      </c>
      <c r="H491" s="190">
        <v>519.2</v>
      </c>
      <c r="I491" s="191"/>
      <c r="L491" s="186"/>
      <c r="M491" s="192"/>
      <c r="N491" s="193"/>
      <c r="O491" s="193"/>
      <c r="P491" s="193"/>
      <c r="Q491" s="193"/>
      <c r="R491" s="193"/>
      <c r="S491" s="193"/>
      <c r="T491" s="194"/>
      <c r="AT491" s="188" t="s">
        <v>167</v>
      </c>
      <c r="AU491" s="188" t="s">
        <v>83</v>
      </c>
      <c r="AV491" s="11" t="s">
        <v>83</v>
      </c>
      <c r="AW491" s="11" t="s">
        <v>36</v>
      </c>
      <c r="AX491" s="11" t="s">
        <v>73</v>
      </c>
      <c r="AY491" s="188" t="s">
        <v>157</v>
      </c>
    </row>
    <row r="492" spans="2:51" s="11" customFormat="1" ht="13.5">
      <c r="B492" s="186"/>
      <c r="D492" s="187" t="s">
        <v>167</v>
      </c>
      <c r="E492" s="188" t="s">
        <v>5</v>
      </c>
      <c r="F492" s="189" t="s">
        <v>309</v>
      </c>
      <c r="H492" s="190">
        <v>71.25</v>
      </c>
      <c r="I492" s="191"/>
      <c r="L492" s="186"/>
      <c r="M492" s="192"/>
      <c r="N492" s="193"/>
      <c r="O492" s="193"/>
      <c r="P492" s="193"/>
      <c r="Q492" s="193"/>
      <c r="R492" s="193"/>
      <c r="S492" s="193"/>
      <c r="T492" s="194"/>
      <c r="AT492" s="188" t="s">
        <v>167</v>
      </c>
      <c r="AU492" s="188" t="s">
        <v>83</v>
      </c>
      <c r="AV492" s="11" t="s">
        <v>83</v>
      </c>
      <c r="AW492" s="11" t="s">
        <v>36</v>
      </c>
      <c r="AX492" s="11" t="s">
        <v>73</v>
      </c>
      <c r="AY492" s="188" t="s">
        <v>157</v>
      </c>
    </row>
    <row r="493" spans="2:51" s="12" customFormat="1" ht="13.5">
      <c r="B493" s="198"/>
      <c r="D493" s="187" t="s">
        <v>167</v>
      </c>
      <c r="E493" s="199" t="s">
        <v>5</v>
      </c>
      <c r="F493" s="200" t="s">
        <v>227</v>
      </c>
      <c r="H493" s="201">
        <v>590.45</v>
      </c>
      <c r="I493" s="202"/>
      <c r="L493" s="198"/>
      <c r="M493" s="203"/>
      <c r="N493" s="204"/>
      <c r="O493" s="204"/>
      <c r="P493" s="204"/>
      <c r="Q493" s="204"/>
      <c r="R493" s="204"/>
      <c r="S493" s="204"/>
      <c r="T493" s="205"/>
      <c r="AT493" s="199" t="s">
        <v>167</v>
      </c>
      <c r="AU493" s="199" t="s">
        <v>83</v>
      </c>
      <c r="AV493" s="12" t="s">
        <v>165</v>
      </c>
      <c r="AW493" s="12" t="s">
        <v>36</v>
      </c>
      <c r="AX493" s="12" t="s">
        <v>81</v>
      </c>
      <c r="AY493" s="199" t="s">
        <v>157</v>
      </c>
    </row>
    <row r="494" spans="2:65" s="1" customFormat="1" ht="25.5" customHeight="1">
      <c r="B494" s="173"/>
      <c r="C494" s="174" t="s">
        <v>496</v>
      </c>
      <c r="D494" s="174" t="s">
        <v>160</v>
      </c>
      <c r="E494" s="175" t="s">
        <v>497</v>
      </c>
      <c r="F494" s="176" t="s">
        <v>498</v>
      </c>
      <c r="G494" s="177" t="s">
        <v>207</v>
      </c>
      <c r="H494" s="178">
        <v>777.77</v>
      </c>
      <c r="I494" s="179"/>
      <c r="J494" s="180">
        <f>ROUND(I494*H494,2)</f>
        <v>0</v>
      </c>
      <c r="K494" s="176" t="s">
        <v>164</v>
      </c>
      <c r="L494" s="40"/>
      <c r="M494" s="181" t="s">
        <v>5</v>
      </c>
      <c r="N494" s="182" t="s">
        <v>44</v>
      </c>
      <c r="O494" s="41"/>
      <c r="P494" s="183">
        <f>O494*H494</f>
        <v>0</v>
      </c>
      <c r="Q494" s="183">
        <v>4E-05</v>
      </c>
      <c r="R494" s="183">
        <f>Q494*H494</f>
        <v>0.0311108</v>
      </c>
      <c r="S494" s="183">
        <v>0</v>
      </c>
      <c r="T494" s="184">
        <f>S494*H494</f>
        <v>0</v>
      </c>
      <c r="AR494" s="23" t="s">
        <v>165</v>
      </c>
      <c r="AT494" s="23" t="s">
        <v>160</v>
      </c>
      <c r="AU494" s="23" t="s">
        <v>83</v>
      </c>
      <c r="AY494" s="23" t="s">
        <v>157</v>
      </c>
      <c r="BE494" s="185">
        <f>IF(N494="základní",J494,0)</f>
        <v>0</v>
      </c>
      <c r="BF494" s="185">
        <f>IF(N494="snížená",J494,0)</f>
        <v>0</v>
      </c>
      <c r="BG494" s="185">
        <f>IF(N494="zákl. přenesená",J494,0)</f>
        <v>0</v>
      </c>
      <c r="BH494" s="185">
        <f>IF(N494="sníž. přenesená",J494,0)</f>
        <v>0</v>
      </c>
      <c r="BI494" s="185">
        <f>IF(N494="nulová",J494,0)</f>
        <v>0</v>
      </c>
      <c r="BJ494" s="23" t="s">
        <v>81</v>
      </c>
      <c r="BK494" s="185">
        <f>ROUND(I494*H494,2)</f>
        <v>0</v>
      </c>
      <c r="BL494" s="23" t="s">
        <v>165</v>
      </c>
      <c r="BM494" s="23" t="s">
        <v>499</v>
      </c>
    </row>
    <row r="495" spans="2:47" s="1" customFormat="1" ht="256.5">
      <c r="B495" s="40"/>
      <c r="D495" s="187" t="s">
        <v>177</v>
      </c>
      <c r="F495" s="197" t="s">
        <v>500</v>
      </c>
      <c r="I495" s="148"/>
      <c r="L495" s="40"/>
      <c r="M495" s="196"/>
      <c r="N495" s="41"/>
      <c r="O495" s="41"/>
      <c r="P495" s="41"/>
      <c r="Q495" s="41"/>
      <c r="R495" s="41"/>
      <c r="S495" s="41"/>
      <c r="T495" s="69"/>
      <c r="AT495" s="23" t="s">
        <v>177</v>
      </c>
      <c r="AU495" s="23" t="s">
        <v>83</v>
      </c>
    </row>
    <row r="496" spans="2:51" s="11" customFormat="1" ht="27">
      <c r="B496" s="186"/>
      <c r="D496" s="187" t="s">
        <v>167</v>
      </c>
      <c r="E496" s="188" t="s">
        <v>5</v>
      </c>
      <c r="F496" s="189" t="s">
        <v>308</v>
      </c>
      <c r="H496" s="190">
        <v>519.2</v>
      </c>
      <c r="I496" s="191"/>
      <c r="L496" s="186"/>
      <c r="M496" s="192"/>
      <c r="N496" s="193"/>
      <c r="O496" s="193"/>
      <c r="P496" s="193"/>
      <c r="Q496" s="193"/>
      <c r="R496" s="193"/>
      <c r="S496" s="193"/>
      <c r="T496" s="194"/>
      <c r="AT496" s="188" t="s">
        <v>167</v>
      </c>
      <c r="AU496" s="188" t="s">
        <v>83</v>
      </c>
      <c r="AV496" s="11" t="s">
        <v>83</v>
      </c>
      <c r="AW496" s="11" t="s">
        <v>36</v>
      </c>
      <c r="AX496" s="11" t="s">
        <v>73</v>
      </c>
      <c r="AY496" s="188" t="s">
        <v>157</v>
      </c>
    </row>
    <row r="497" spans="2:51" s="11" customFormat="1" ht="27">
      <c r="B497" s="186"/>
      <c r="D497" s="187" t="s">
        <v>167</v>
      </c>
      <c r="E497" s="188" t="s">
        <v>5</v>
      </c>
      <c r="F497" s="189" t="s">
        <v>501</v>
      </c>
      <c r="H497" s="190">
        <v>258.57</v>
      </c>
      <c r="I497" s="191"/>
      <c r="L497" s="186"/>
      <c r="M497" s="192"/>
      <c r="N497" s="193"/>
      <c r="O497" s="193"/>
      <c r="P497" s="193"/>
      <c r="Q497" s="193"/>
      <c r="R497" s="193"/>
      <c r="S497" s="193"/>
      <c r="T497" s="194"/>
      <c r="AT497" s="188" t="s">
        <v>167</v>
      </c>
      <c r="AU497" s="188" t="s">
        <v>83</v>
      </c>
      <c r="AV497" s="11" t="s">
        <v>83</v>
      </c>
      <c r="AW497" s="11" t="s">
        <v>36</v>
      </c>
      <c r="AX497" s="11" t="s">
        <v>73</v>
      </c>
      <c r="AY497" s="188" t="s">
        <v>157</v>
      </c>
    </row>
    <row r="498" spans="2:51" s="12" customFormat="1" ht="13.5">
      <c r="B498" s="198"/>
      <c r="D498" s="187" t="s">
        <v>167</v>
      </c>
      <c r="E498" s="199" t="s">
        <v>5</v>
      </c>
      <c r="F498" s="200" t="s">
        <v>227</v>
      </c>
      <c r="H498" s="201">
        <v>777.77</v>
      </c>
      <c r="I498" s="202"/>
      <c r="L498" s="198"/>
      <c r="M498" s="203"/>
      <c r="N498" s="204"/>
      <c r="O498" s="204"/>
      <c r="P498" s="204"/>
      <c r="Q498" s="204"/>
      <c r="R498" s="204"/>
      <c r="S498" s="204"/>
      <c r="T498" s="205"/>
      <c r="AT498" s="199" t="s">
        <v>167</v>
      </c>
      <c r="AU498" s="199" t="s">
        <v>83</v>
      </c>
      <c r="AV498" s="12" t="s">
        <v>165</v>
      </c>
      <c r="AW498" s="12" t="s">
        <v>36</v>
      </c>
      <c r="AX498" s="12" t="s">
        <v>81</v>
      </c>
      <c r="AY498" s="199" t="s">
        <v>157</v>
      </c>
    </row>
    <row r="499" spans="2:65" s="1" customFormat="1" ht="38.25" customHeight="1">
      <c r="B499" s="173"/>
      <c r="C499" s="174" t="s">
        <v>502</v>
      </c>
      <c r="D499" s="174" t="s">
        <v>160</v>
      </c>
      <c r="E499" s="175" t="s">
        <v>503</v>
      </c>
      <c r="F499" s="176" t="s">
        <v>504</v>
      </c>
      <c r="G499" s="177" t="s">
        <v>163</v>
      </c>
      <c r="H499" s="178">
        <v>2</v>
      </c>
      <c r="I499" s="179"/>
      <c r="J499" s="180">
        <f>ROUND(I499*H499,2)</f>
        <v>0</v>
      </c>
      <c r="K499" s="176" t="s">
        <v>5</v>
      </c>
      <c r="L499" s="40"/>
      <c r="M499" s="181" t="s">
        <v>5</v>
      </c>
      <c r="N499" s="182" t="s">
        <v>44</v>
      </c>
      <c r="O499" s="41"/>
      <c r="P499" s="183">
        <f>O499*H499</f>
        <v>0</v>
      </c>
      <c r="Q499" s="183">
        <v>0.01872</v>
      </c>
      <c r="R499" s="183">
        <f>Q499*H499</f>
        <v>0.03744</v>
      </c>
      <c r="S499" s="183">
        <v>0</v>
      </c>
      <c r="T499" s="184">
        <f>S499*H499</f>
        <v>0</v>
      </c>
      <c r="AR499" s="23" t="s">
        <v>165</v>
      </c>
      <c r="AT499" s="23" t="s">
        <v>160</v>
      </c>
      <c r="AU499" s="23" t="s">
        <v>83</v>
      </c>
      <c r="AY499" s="23" t="s">
        <v>157</v>
      </c>
      <c r="BE499" s="185">
        <f>IF(N499="základní",J499,0)</f>
        <v>0</v>
      </c>
      <c r="BF499" s="185">
        <f>IF(N499="snížená",J499,0)</f>
        <v>0</v>
      </c>
      <c r="BG499" s="185">
        <f>IF(N499="zákl. přenesená",J499,0)</f>
        <v>0</v>
      </c>
      <c r="BH499" s="185">
        <f>IF(N499="sníž. přenesená",J499,0)</f>
        <v>0</v>
      </c>
      <c r="BI499" s="185">
        <f>IF(N499="nulová",J499,0)</f>
        <v>0</v>
      </c>
      <c r="BJ499" s="23" t="s">
        <v>81</v>
      </c>
      <c r="BK499" s="185">
        <f>ROUND(I499*H499,2)</f>
        <v>0</v>
      </c>
      <c r="BL499" s="23" t="s">
        <v>165</v>
      </c>
      <c r="BM499" s="23" t="s">
        <v>505</v>
      </c>
    </row>
    <row r="500" spans="2:65" s="1" customFormat="1" ht="16.5" customHeight="1">
      <c r="B500" s="173"/>
      <c r="C500" s="206" t="s">
        <v>506</v>
      </c>
      <c r="D500" s="206" t="s">
        <v>292</v>
      </c>
      <c r="E500" s="207" t="s">
        <v>507</v>
      </c>
      <c r="F500" s="208" t="s">
        <v>3292</v>
      </c>
      <c r="G500" s="209" t="s">
        <v>163</v>
      </c>
      <c r="H500" s="210">
        <v>4</v>
      </c>
      <c r="I500" s="211"/>
      <c r="J500" s="212">
        <f>ROUND(I500*H500,2)</f>
        <v>0</v>
      </c>
      <c r="K500" s="208" t="s">
        <v>5</v>
      </c>
      <c r="L500" s="213"/>
      <c r="M500" s="214" t="s">
        <v>5</v>
      </c>
      <c r="N500" s="215" t="s">
        <v>44</v>
      </c>
      <c r="O500" s="41"/>
      <c r="P500" s="183">
        <f>O500*H500</f>
        <v>0</v>
      </c>
      <c r="Q500" s="183">
        <v>0.008</v>
      </c>
      <c r="R500" s="183">
        <f>Q500*H500</f>
        <v>0.032</v>
      </c>
      <c r="S500" s="183">
        <v>0</v>
      </c>
      <c r="T500" s="184">
        <f>S500*H500</f>
        <v>0</v>
      </c>
      <c r="AR500" s="23" t="s">
        <v>204</v>
      </c>
      <c r="AT500" s="23" t="s">
        <v>292</v>
      </c>
      <c r="AU500" s="23" t="s">
        <v>83</v>
      </c>
      <c r="AY500" s="23" t="s">
        <v>157</v>
      </c>
      <c r="BE500" s="185">
        <f>IF(N500="základní",J500,0)</f>
        <v>0</v>
      </c>
      <c r="BF500" s="185">
        <f>IF(N500="snížená",J500,0)</f>
        <v>0</v>
      </c>
      <c r="BG500" s="185">
        <f>IF(N500="zákl. přenesená",J500,0)</f>
        <v>0</v>
      </c>
      <c r="BH500" s="185">
        <f>IF(N500="sníž. přenesená",J500,0)</f>
        <v>0</v>
      </c>
      <c r="BI500" s="185">
        <f>IF(N500="nulová",J500,0)</f>
        <v>0</v>
      </c>
      <c r="BJ500" s="23" t="s">
        <v>81</v>
      </c>
      <c r="BK500" s="185">
        <f>ROUND(I500*H500,2)</f>
        <v>0</v>
      </c>
      <c r="BL500" s="23" t="s">
        <v>165</v>
      </c>
      <c r="BM500" s="23" t="s">
        <v>508</v>
      </c>
    </row>
    <row r="501" spans="2:65" s="1" customFormat="1" ht="38.25" customHeight="1">
      <c r="B501" s="173"/>
      <c r="C501" s="174" t="s">
        <v>509</v>
      </c>
      <c r="D501" s="174" t="s">
        <v>160</v>
      </c>
      <c r="E501" s="175" t="s">
        <v>510</v>
      </c>
      <c r="F501" s="176" t="s">
        <v>511</v>
      </c>
      <c r="G501" s="177" t="s">
        <v>163</v>
      </c>
      <c r="H501" s="178">
        <v>12</v>
      </c>
      <c r="I501" s="179"/>
      <c r="J501" s="180">
        <f>ROUND(I501*H501,2)</f>
        <v>0</v>
      </c>
      <c r="K501" s="176" t="s">
        <v>5</v>
      </c>
      <c r="L501" s="40"/>
      <c r="M501" s="181" t="s">
        <v>5</v>
      </c>
      <c r="N501" s="182" t="s">
        <v>44</v>
      </c>
      <c r="O501" s="41"/>
      <c r="P501" s="183">
        <f>O501*H501</f>
        <v>0</v>
      </c>
      <c r="Q501" s="183">
        <v>0.01872</v>
      </c>
      <c r="R501" s="183">
        <f>Q501*H501</f>
        <v>0.22464</v>
      </c>
      <c r="S501" s="183">
        <v>0</v>
      </c>
      <c r="T501" s="184">
        <f>S501*H501</f>
        <v>0</v>
      </c>
      <c r="AR501" s="23" t="s">
        <v>165</v>
      </c>
      <c r="AT501" s="23" t="s">
        <v>160</v>
      </c>
      <c r="AU501" s="23" t="s">
        <v>83</v>
      </c>
      <c r="AY501" s="23" t="s">
        <v>157</v>
      </c>
      <c r="BE501" s="185">
        <f>IF(N501="základní",J501,0)</f>
        <v>0</v>
      </c>
      <c r="BF501" s="185">
        <f>IF(N501="snížená",J501,0)</f>
        <v>0</v>
      </c>
      <c r="BG501" s="185">
        <f>IF(N501="zákl. přenesená",J501,0)</f>
        <v>0</v>
      </c>
      <c r="BH501" s="185">
        <f>IF(N501="sníž. přenesená",J501,0)</f>
        <v>0</v>
      </c>
      <c r="BI501" s="185">
        <f>IF(N501="nulová",J501,0)</f>
        <v>0</v>
      </c>
      <c r="BJ501" s="23" t="s">
        <v>81</v>
      </c>
      <c r="BK501" s="185">
        <f>ROUND(I501*H501,2)</f>
        <v>0</v>
      </c>
      <c r="BL501" s="23" t="s">
        <v>165</v>
      </c>
      <c r="BM501" s="23" t="s">
        <v>512</v>
      </c>
    </row>
    <row r="502" spans="2:65" s="1" customFormat="1" ht="16.5" customHeight="1">
      <c r="B502" s="173"/>
      <c r="C502" s="206" t="s">
        <v>513</v>
      </c>
      <c r="D502" s="206" t="s">
        <v>292</v>
      </c>
      <c r="E502" s="207" t="s">
        <v>514</v>
      </c>
      <c r="F502" s="208" t="s">
        <v>515</v>
      </c>
      <c r="G502" s="209" t="s">
        <v>163</v>
      </c>
      <c r="H502" s="210">
        <v>12</v>
      </c>
      <c r="I502" s="211"/>
      <c r="J502" s="212">
        <f>ROUND(I502*H502,2)</f>
        <v>0</v>
      </c>
      <c r="K502" s="208" t="s">
        <v>164</v>
      </c>
      <c r="L502" s="213"/>
      <c r="M502" s="214" t="s">
        <v>5</v>
      </c>
      <c r="N502" s="215" t="s">
        <v>44</v>
      </c>
      <c r="O502" s="41"/>
      <c r="P502" s="183">
        <f>O502*H502</f>
        <v>0</v>
      </c>
      <c r="Q502" s="183">
        <v>0</v>
      </c>
      <c r="R502" s="183">
        <f>Q502*H502</f>
        <v>0</v>
      </c>
      <c r="S502" s="183">
        <v>0</v>
      </c>
      <c r="T502" s="184">
        <f>S502*H502</f>
        <v>0</v>
      </c>
      <c r="AR502" s="23" t="s">
        <v>204</v>
      </c>
      <c r="AT502" s="23" t="s">
        <v>292</v>
      </c>
      <c r="AU502" s="23" t="s">
        <v>83</v>
      </c>
      <c r="AY502" s="23" t="s">
        <v>157</v>
      </c>
      <c r="BE502" s="185">
        <f>IF(N502="základní",J502,0)</f>
        <v>0</v>
      </c>
      <c r="BF502" s="185">
        <f>IF(N502="snížená",J502,0)</f>
        <v>0</v>
      </c>
      <c r="BG502" s="185">
        <f>IF(N502="zákl. přenesená",J502,0)</f>
        <v>0</v>
      </c>
      <c r="BH502" s="185">
        <f>IF(N502="sníž. přenesená",J502,0)</f>
        <v>0</v>
      </c>
      <c r="BI502" s="185">
        <f>IF(N502="nulová",J502,0)</f>
        <v>0</v>
      </c>
      <c r="BJ502" s="23" t="s">
        <v>81</v>
      </c>
      <c r="BK502" s="185">
        <f>ROUND(I502*H502,2)</f>
        <v>0</v>
      </c>
      <c r="BL502" s="23" t="s">
        <v>165</v>
      </c>
      <c r="BM502" s="23" t="s">
        <v>516</v>
      </c>
    </row>
    <row r="503" spans="2:65" s="1" customFormat="1" ht="25.5" customHeight="1">
      <c r="B503" s="173"/>
      <c r="C503" s="174" t="s">
        <v>517</v>
      </c>
      <c r="D503" s="174" t="s">
        <v>160</v>
      </c>
      <c r="E503" s="175" t="s">
        <v>518</v>
      </c>
      <c r="F503" s="176" t="s">
        <v>519</v>
      </c>
      <c r="G503" s="177" t="s">
        <v>207</v>
      </c>
      <c r="H503" s="178">
        <v>62.468</v>
      </c>
      <c r="I503" s="179"/>
      <c r="J503" s="180">
        <f>ROUND(I503*H503,2)</f>
        <v>0</v>
      </c>
      <c r="K503" s="176" t="s">
        <v>164</v>
      </c>
      <c r="L503" s="40"/>
      <c r="M503" s="181" t="s">
        <v>5</v>
      </c>
      <c r="N503" s="182" t="s">
        <v>44</v>
      </c>
      <c r="O503" s="41"/>
      <c r="P503" s="183">
        <f>O503*H503</f>
        <v>0</v>
      </c>
      <c r="Q503" s="183">
        <v>0</v>
      </c>
      <c r="R503" s="183">
        <f>Q503*H503</f>
        <v>0</v>
      </c>
      <c r="S503" s="183">
        <v>0.131</v>
      </c>
      <c r="T503" s="184">
        <f>S503*H503</f>
        <v>8.183308</v>
      </c>
      <c r="AR503" s="23" t="s">
        <v>165</v>
      </c>
      <c r="AT503" s="23" t="s">
        <v>160</v>
      </c>
      <c r="AU503" s="23" t="s">
        <v>83</v>
      </c>
      <c r="AY503" s="23" t="s">
        <v>157</v>
      </c>
      <c r="BE503" s="185">
        <f>IF(N503="základní",J503,0)</f>
        <v>0</v>
      </c>
      <c r="BF503" s="185">
        <f>IF(N503="snížená",J503,0)</f>
        <v>0</v>
      </c>
      <c r="BG503" s="185">
        <f>IF(N503="zákl. přenesená",J503,0)</f>
        <v>0</v>
      </c>
      <c r="BH503" s="185">
        <f>IF(N503="sníž. přenesená",J503,0)</f>
        <v>0</v>
      </c>
      <c r="BI503" s="185">
        <f>IF(N503="nulová",J503,0)</f>
        <v>0</v>
      </c>
      <c r="BJ503" s="23" t="s">
        <v>81</v>
      </c>
      <c r="BK503" s="185">
        <f>ROUND(I503*H503,2)</f>
        <v>0</v>
      </c>
      <c r="BL503" s="23" t="s">
        <v>165</v>
      </c>
      <c r="BM503" s="23" t="s">
        <v>520</v>
      </c>
    </row>
    <row r="504" spans="2:51" s="11" customFormat="1" ht="13.5">
      <c r="B504" s="186"/>
      <c r="D504" s="187" t="s">
        <v>167</v>
      </c>
      <c r="E504" s="188" t="s">
        <v>5</v>
      </c>
      <c r="F504" s="189" t="s">
        <v>521</v>
      </c>
      <c r="H504" s="190">
        <v>77.468</v>
      </c>
      <c r="I504" s="191"/>
      <c r="L504" s="186"/>
      <c r="M504" s="192"/>
      <c r="N504" s="193"/>
      <c r="O504" s="193"/>
      <c r="P504" s="193"/>
      <c r="Q504" s="193"/>
      <c r="R504" s="193"/>
      <c r="S504" s="193"/>
      <c r="T504" s="194"/>
      <c r="AT504" s="188" t="s">
        <v>167</v>
      </c>
      <c r="AU504" s="188" t="s">
        <v>83</v>
      </c>
      <c r="AV504" s="11" t="s">
        <v>83</v>
      </c>
      <c r="AW504" s="11" t="s">
        <v>36</v>
      </c>
      <c r="AX504" s="11" t="s">
        <v>73</v>
      </c>
      <c r="AY504" s="188" t="s">
        <v>157</v>
      </c>
    </row>
    <row r="505" spans="2:51" s="11" customFormat="1" ht="13.5">
      <c r="B505" s="186"/>
      <c r="D505" s="187" t="s">
        <v>167</v>
      </c>
      <c r="E505" s="188" t="s">
        <v>5</v>
      </c>
      <c r="F505" s="189" t="s">
        <v>365</v>
      </c>
      <c r="H505" s="190">
        <v>-1.8</v>
      </c>
      <c r="I505" s="191"/>
      <c r="L505" s="186"/>
      <c r="M505" s="192"/>
      <c r="N505" s="193"/>
      <c r="O505" s="193"/>
      <c r="P505" s="193"/>
      <c r="Q505" s="193"/>
      <c r="R505" s="193"/>
      <c r="S505" s="193"/>
      <c r="T505" s="194"/>
      <c r="AT505" s="188" t="s">
        <v>167</v>
      </c>
      <c r="AU505" s="188" t="s">
        <v>83</v>
      </c>
      <c r="AV505" s="11" t="s">
        <v>83</v>
      </c>
      <c r="AW505" s="11" t="s">
        <v>36</v>
      </c>
      <c r="AX505" s="11" t="s">
        <v>73</v>
      </c>
      <c r="AY505" s="188" t="s">
        <v>157</v>
      </c>
    </row>
    <row r="506" spans="2:51" s="11" customFormat="1" ht="13.5">
      <c r="B506" s="186"/>
      <c r="D506" s="187" t="s">
        <v>167</v>
      </c>
      <c r="E506" s="188" t="s">
        <v>5</v>
      </c>
      <c r="F506" s="189" t="s">
        <v>522</v>
      </c>
      <c r="H506" s="190">
        <v>-13.2</v>
      </c>
      <c r="I506" s="191"/>
      <c r="L506" s="186"/>
      <c r="M506" s="192"/>
      <c r="N506" s="193"/>
      <c r="O506" s="193"/>
      <c r="P506" s="193"/>
      <c r="Q506" s="193"/>
      <c r="R506" s="193"/>
      <c r="S506" s="193"/>
      <c r="T506" s="194"/>
      <c r="AT506" s="188" t="s">
        <v>167</v>
      </c>
      <c r="AU506" s="188" t="s">
        <v>83</v>
      </c>
      <c r="AV506" s="11" t="s">
        <v>83</v>
      </c>
      <c r="AW506" s="11" t="s">
        <v>36</v>
      </c>
      <c r="AX506" s="11" t="s">
        <v>73</v>
      </c>
      <c r="AY506" s="188" t="s">
        <v>157</v>
      </c>
    </row>
    <row r="507" spans="2:51" s="12" customFormat="1" ht="13.5">
      <c r="B507" s="198"/>
      <c r="D507" s="187" t="s">
        <v>167</v>
      </c>
      <c r="E507" s="199" t="s">
        <v>5</v>
      </c>
      <c r="F507" s="200" t="s">
        <v>523</v>
      </c>
      <c r="H507" s="201">
        <v>62.468</v>
      </c>
      <c r="I507" s="202"/>
      <c r="L507" s="198"/>
      <c r="M507" s="203"/>
      <c r="N507" s="204"/>
      <c r="O507" s="204"/>
      <c r="P507" s="204"/>
      <c r="Q507" s="204"/>
      <c r="R507" s="204"/>
      <c r="S507" s="204"/>
      <c r="T507" s="205"/>
      <c r="AT507" s="199" t="s">
        <v>167</v>
      </c>
      <c r="AU507" s="199" t="s">
        <v>83</v>
      </c>
      <c r="AV507" s="12" t="s">
        <v>165</v>
      </c>
      <c r="AW507" s="12" t="s">
        <v>36</v>
      </c>
      <c r="AX507" s="12" t="s">
        <v>81</v>
      </c>
      <c r="AY507" s="199" t="s">
        <v>157</v>
      </c>
    </row>
    <row r="508" spans="2:65" s="1" customFormat="1" ht="25.5" customHeight="1">
      <c r="B508" s="173"/>
      <c r="C508" s="174" t="s">
        <v>524</v>
      </c>
      <c r="D508" s="174" t="s">
        <v>160</v>
      </c>
      <c r="E508" s="175" t="s">
        <v>525</v>
      </c>
      <c r="F508" s="176" t="s">
        <v>526</v>
      </c>
      <c r="G508" s="177" t="s">
        <v>207</v>
      </c>
      <c r="H508" s="178">
        <v>149.384</v>
      </c>
      <c r="I508" s="179"/>
      <c r="J508" s="180">
        <f>ROUND(I508*H508,2)</f>
        <v>0</v>
      </c>
      <c r="K508" s="176" t="s">
        <v>164</v>
      </c>
      <c r="L508" s="40"/>
      <c r="M508" s="181" t="s">
        <v>5</v>
      </c>
      <c r="N508" s="182" t="s">
        <v>44</v>
      </c>
      <c r="O508" s="41"/>
      <c r="P508" s="183">
        <f>O508*H508</f>
        <v>0</v>
      </c>
      <c r="Q508" s="183">
        <v>0</v>
      </c>
      <c r="R508" s="183">
        <f>Q508*H508</f>
        <v>0</v>
      </c>
      <c r="S508" s="183">
        <v>0.261</v>
      </c>
      <c r="T508" s="184">
        <f>S508*H508</f>
        <v>38.989224</v>
      </c>
      <c r="AR508" s="23" t="s">
        <v>165</v>
      </c>
      <c r="AT508" s="23" t="s">
        <v>160</v>
      </c>
      <c r="AU508" s="23" t="s">
        <v>83</v>
      </c>
      <c r="AY508" s="23" t="s">
        <v>157</v>
      </c>
      <c r="BE508" s="185">
        <f>IF(N508="základní",J508,0)</f>
        <v>0</v>
      </c>
      <c r="BF508" s="185">
        <f>IF(N508="snížená",J508,0)</f>
        <v>0</v>
      </c>
      <c r="BG508" s="185">
        <f>IF(N508="zákl. přenesená",J508,0)</f>
        <v>0</v>
      </c>
      <c r="BH508" s="185">
        <f>IF(N508="sníž. přenesená",J508,0)</f>
        <v>0</v>
      </c>
      <c r="BI508" s="185">
        <f>IF(N508="nulová",J508,0)</f>
        <v>0</v>
      </c>
      <c r="BJ508" s="23" t="s">
        <v>81</v>
      </c>
      <c r="BK508" s="185">
        <f>ROUND(I508*H508,2)</f>
        <v>0</v>
      </c>
      <c r="BL508" s="23" t="s">
        <v>165</v>
      </c>
      <c r="BM508" s="23" t="s">
        <v>527</v>
      </c>
    </row>
    <row r="509" spans="2:51" s="11" customFormat="1" ht="13.5">
      <c r="B509" s="186"/>
      <c r="D509" s="187" t="s">
        <v>167</v>
      </c>
      <c r="E509" s="188" t="s">
        <v>5</v>
      </c>
      <c r="F509" s="189" t="s">
        <v>528</v>
      </c>
      <c r="H509" s="190">
        <v>156.784</v>
      </c>
      <c r="I509" s="191"/>
      <c r="L509" s="186"/>
      <c r="M509" s="192"/>
      <c r="N509" s="193"/>
      <c r="O509" s="193"/>
      <c r="P509" s="193"/>
      <c r="Q509" s="193"/>
      <c r="R509" s="193"/>
      <c r="S509" s="193"/>
      <c r="T509" s="194"/>
      <c r="AT509" s="188" t="s">
        <v>167</v>
      </c>
      <c r="AU509" s="188" t="s">
        <v>83</v>
      </c>
      <c r="AV509" s="11" t="s">
        <v>83</v>
      </c>
      <c r="AW509" s="11" t="s">
        <v>36</v>
      </c>
      <c r="AX509" s="11" t="s">
        <v>73</v>
      </c>
      <c r="AY509" s="188" t="s">
        <v>157</v>
      </c>
    </row>
    <row r="510" spans="2:51" s="11" customFormat="1" ht="13.5">
      <c r="B510" s="186"/>
      <c r="D510" s="187" t="s">
        <v>167</v>
      </c>
      <c r="E510" s="188" t="s">
        <v>5</v>
      </c>
      <c r="F510" s="189" t="s">
        <v>529</v>
      </c>
      <c r="H510" s="190">
        <v>-1.2</v>
      </c>
      <c r="I510" s="191"/>
      <c r="L510" s="186"/>
      <c r="M510" s="192"/>
      <c r="N510" s="193"/>
      <c r="O510" s="193"/>
      <c r="P510" s="193"/>
      <c r="Q510" s="193"/>
      <c r="R510" s="193"/>
      <c r="S510" s="193"/>
      <c r="T510" s="194"/>
      <c r="AT510" s="188" t="s">
        <v>167</v>
      </c>
      <c r="AU510" s="188" t="s">
        <v>83</v>
      </c>
      <c r="AV510" s="11" t="s">
        <v>83</v>
      </c>
      <c r="AW510" s="11" t="s">
        <v>36</v>
      </c>
      <c r="AX510" s="11" t="s">
        <v>73</v>
      </c>
      <c r="AY510" s="188" t="s">
        <v>157</v>
      </c>
    </row>
    <row r="511" spans="2:51" s="11" customFormat="1" ht="13.5">
      <c r="B511" s="186"/>
      <c r="D511" s="187" t="s">
        <v>167</v>
      </c>
      <c r="E511" s="188" t="s">
        <v>5</v>
      </c>
      <c r="F511" s="189" t="s">
        <v>365</v>
      </c>
      <c r="H511" s="190">
        <v>-1.8</v>
      </c>
      <c r="I511" s="191"/>
      <c r="L511" s="186"/>
      <c r="M511" s="192"/>
      <c r="N511" s="193"/>
      <c r="O511" s="193"/>
      <c r="P511" s="193"/>
      <c r="Q511" s="193"/>
      <c r="R511" s="193"/>
      <c r="S511" s="193"/>
      <c r="T511" s="194"/>
      <c r="AT511" s="188" t="s">
        <v>167</v>
      </c>
      <c r="AU511" s="188" t="s">
        <v>83</v>
      </c>
      <c r="AV511" s="11" t="s">
        <v>83</v>
      </c>
      <c r="AW511" s="11" t="s">
        <v>36</v>
      </c>
      <c r="AX511" s="11" t="s">
        <v>73</v>
      </c>
      <c r="AY511" s="188" t="s">
        <v>157</v>
      </c>
    </row>
    <row r="512" spans="2:51" s="11" customFormat="1" ht="13.5">
      <c r="B512" s="186"/>
      <c r="D512" s="187" t="s">
        <v>167</v>
      </c>
      <c r="E512" s="188" t="s">
        <v>5</v>
      </c>
      <c r="F512" s="189" t="s">
        <v>530</v>
      </c>
      <c r="H512" s="190">
        <v>-4.4</v>
      </c>
      <c r="I512" s="191"/>
      <c r="L512" s="186"/>
      <c r="M512" s="192"/>
      <c r="N512" s="193"/>
      <c r="O512" s="193"/>
      <c r="P512" s="193"/>
      <c r="Q512" s="193"/>
      <c r="R512" s="193"/>
      <c r="S512" s="193"/>
      <c r="T512" s="194"/>
      <c r="AT512" s="188" t="s">
        <v>167</v>
      </c>
      <c r="AU512" s="188" t="s">
        <v>83</v>
      </c>
      <c r="AV512" s="11" t="s">
        <v>83</v>
      </c>
      <c r="AW512" s="11" t="s">
        <v>36</v>
      </c>
      <c r="AX512" s="11" t="s">
        <v>73</v>
      </c>
      <c r="AY512" s="188" t="s">
        <v>157</v>
      </c>
    </row>
    <row r="513" spans="2:51" s="12" customFormat="1" ht="13.5">
      <c r="B513" s="198"/>
      <c r="D513" s="187" t="s">
        <v>167</v>
      </c>
      <c r="E513" s="199" t="s">
        <v>5</v>
      </c>
      <c r="F513" s="200" t="s">
        <v>523</v>
      </c>
      <c r="H513" s="201">
        <v>149.384</v>
      </c>
      <c r="I513" s="202"/>
      <c r="L513" s="198"/>
      <c r="M513" s="203"/>
      <c r="N513" s="204"/>
      <c r="O513" s="204"/>
      <c r="P513" s="204"/>
      <c r="Q513" s="204"/>
      <c r="R513" s="204"/>
      <c r="S513" s="204"/>
      <c r="T513" s="205"/>
      <c r="AT513" s="199" t="s">
        <v>167</v>
      </c>
      <c r="AU513" s="199" t="s">
        <v>83</v>
      </c>
      <c r="AV513" s="12" t="s">
        <v>165</v>
      </c>
      <c r="AW513" s="12" t="s">
        <v>36</v>
      </c>
      <c r="AX513" s="12" t="s">
        <v>81</v>
      </c>
      <c r="AY513" s="199" t="s">
        <v>157</v>
      </c>
    </row>
    <row r="514" spans="2:65" s="1" customFormat="1" ht="38.25" customHeight="1">
      <c r="B514" s="173"/>
      <c r="C514" s="174" t="s">
        <v>531</v>
      </c>
      <c r="D514" s="174" t="s">
        <v>160</v>
      </c>
      <c r="E514" s="175" t="s">
        <v>532</v>
      </c>
      <c r="F514" s="176" t="s">
        <v>533</v>
      </c>
      <c r="G514" s="177" t="s">
        <v>171</v>
      </c>
      <c r="H514" s="178">
        <v>0.48</v>
      </c>
      <c r="I514" s="179"/>
      <c r="J514" s="180">
        <f>ROUND(I514*H514,2)</f>
        <v>0</v>
      </c>
      <c r="K514" s="176" t="s">
        <v>164</v>
      </c>
      <c r="L514" s="40"/>
      <c r="M514" s="181" t="s">
        <v>5</v>
      </c>
      <c r="N514" s="182" t="s">
        <v>44</v>
      </c>
      <c r="O514" s="41"/>
      <c r="P514" s="183">
        <f>O514*H514</f>
        <v>0</v>
      </c>
      <c r="Q514" s="183">
        <v>0</v>
      </c>
      <c r="R514" s="183">
        <f>Q514*H514</f>
        <v>0</v>
      </c>
      <c r="S514" s="183">
        <v>1.8</v>
      </c>
      <c r="T514" s="184">
        <f>S514*H514</f>
        <v>0.864</v>
      </c>
      <c r="AR514" s="23" t="s">
        <v>165</v>
      </c>
      <c r="AT514" s="23" t="s">
        <v>160</v>
      </c>
      <c r="AU514" s="23" t="s">
        <v>83</v>
      </c>
      <c r="AY514" s="23" t="s">
        <v>157</v>
      </c>
      <c r="BE514" s="185">
        <f>IF(N514="základní",J514,0)</f>
        <v>0</v>
      </c>
      <c r="BF514" s="185">
        <f>IF(N514="snížená",J514,0)</f>
        <v>0</v>
      </c>
      <c r="BG514" s="185">
        <f>IF(N514="zákl. přenesená",J514,0)</f>
        <v>0</v>
      </c>
      <c r="BH514" s="185">
        <f>IF(N514="sníž. přenesená",J514,0)</f>
        <v>0</v>
      </c>
      <c r="BI514" s="185">
        <f>IF(N514="nulová",J514,0)</f>
        <v>0</v>
      </c>
      <c r="BJ514" s="23" t="s">
        <v>81</v>
      </c>
      <c r="BK514" s="185">
        <f>ROUND(I514*H514,2)</f>
        <v>0</v>
      </c>
      <c r="BL514" s="23" t="s">
        <v>165</v>
      </c>
      <c r="BM514" s="23" t="s">
        <v>534</v>
      </c>
    </row>
    <row r="515" spans="2:47" s="1" customFormat="1" ht="54">
      <c r="B515" s="40"/>
      <c r="D515" s="187" t="s">
        <v>177</v>
      </c>
      <c r="F515" s="197" t="s">
        <v>535</v>
      </c>
      <c r="I515" s="148"/>
      <c r="L515" s="40"/>
      <c r="M515" s="196"/>
      <c r="N515" s="41"/>
      <c r="O515" s="41"/>
      <c r="P515" s="41"/>
      <c r="Q515" s="41"/>
      <c r="R515" s="41"/>
      <c r="S515" s="41"/>
      <c r="T515" s="69"/>
      <c r="AT515" s="23" t="s">
        <v>177</v>
      </c>
      <c r="AU515" s="23" t="s">
        <v>83</v>
      </c>
    </row>
    <row r="516" spans="2:51" s="11" customFormat="1" ht="13.5">
      <c r="B516" s="186"/>
      <c r="D516" s="187" t="s">
        <v>167</v>
      </c>
      <c r="E516" s="188" t="s">
        <v>5</v>
      </c>
      <c r="F516" s="189" t="s">
        <v>536</v>
      </c>
      <c r="H516" s="190">
        <v>0.48</v>
      </c>
      <c r="I516" s="191"/>
      <c r="L516" s="186"/>
      <c r="M516" s="192"/>
      <c r="N516" s="193"/>
      <c r="O516" s="193"/>
      <c r="P516" s="193"/>
      <c r="Q516" s="193"/>
      <c r="R516" s="193"/>
      <c r="S516" s="193"/>
      <c r="T516" s="194"/>
      <c r="AT516" s="188" t="s">
        <v>167</v>
      </c>
      <c r="AU516" s="188" t="s">
        <v>83</v>
      </c>
      <c r="AV516" s="11" t="s">
        <v>83</v>
      </c>
      <c r="AW516" s="11" t="s">
        <v>36</v>
      </c>
      <c r="AX516" s="11" t="s">
        <v>81</v>
      </c>
      <c r="AY516" s="188" t="s">
        <v>157</v>
      </c>
    </row>
    <row r="517" spans="2:65" s="1" customFormat="1" ht="25.5" customHeight="1">
      <c r="B517" s="173"/>
      <c r="C517" s="174" t="s">
        <v>537</v>
      </c>
      <c r="D517" s="174" t="s">
        <v>160</v>
      </c>
      <c r="E517" s="175" t="s">
        <v>538</v>
      </c>
      <c r="F517" s="176" t="s">
        <v>539</v>
      </c>
      <c r="G517" s="177" t="s">
        <v>207</v>
      </c>
      <c r="H517" s="178">
        <v>4.63</v>
      </c>
      <c r="I517" s="179"/>
      <c r="J517" s="180">
        <f>ROUND(I517*H517,2)</f>
        <v>0</v>
      </c>
      <c r="K517" s="176" t="s">
        <v>164</v>
      </c>
      <c r="L517" s="40"/>
      <c r="M517" s="181" t="s">
        <v>5</v>
      </c>
      <c r="N517" s="182" t="s">
        <v>44</v>
      </c>
      <c r="O517" s="41"/>
      <c r="P517" s="183">
        <f>O517*H517</f>
        <v>0</v>
      </c>
      <c r="Q517" s="183">
        <v>0</v>
      </c>
      <c r="R517" s="183">
        <f>Q517*H517</f>
        <v>0</v>
      </c>
      <c r="S517" s="183">
        <v>0.082</v>
      </c>
      <c r="T517" s="184">
        <f>S517*H517</f>
        <v>0.37966</v>
      </c>
      <c r="AR517" s="23" t="s">
        <v>165</v>
      </c>
      <c r="AT517" s="23" t="s">
        <v>160</v>
      </c>
      <c r="AU517" s="23" t="s">
        <v>83</v>
      </c>
      <c r="AY517" s="23" t="s">
        <v>157</v>
      </c>
      <c r="BE517" s="185">
        <f>IF(N517="základní",J517,0)</f>
        <v>0</v>
      </c>
      <c r="BF517" s="185">
        <f>IF(N517="snížená",J517,0)</f>
        <v>0</v>
      </c>
      <c r="BG517" s="185">
        <f>IF(N517="zákl. přenesená",J517,0)</f>
        <v>0</v>
      </c>
      <c r="BH517" s="185">
        <f>IF(N517="sníž. přenesená",J517,0)</f>
        <v>0</v>
      </c>
      <c r="BI517" s="185">
        <f>IF(N517="nulová",J517,0)</f>
        <v>0</v>
      </c>
      <c r="BJ517" s="23" t="s">
        <v>81</v>
      </c>
      <c r="BK517" s="185">
        <f>ROUND(I517*H517,2)</f>
        <v>0</v>
      </c>
      <c r="BL517" s="23" t="s">
        <v>165</v>
      </c>
      <c r="BM517" s="23" t="s">
        <v>540</v>
      </c>
    </row>
    <row r="518" spans="2:51" s="11" customFormat="1" ht="13.5">
      <c r="B518" s="186"/>
      <c r="D518" s="187" t="s">
        <v>167</v>
      </c>
      <c r="E518" s="188" t="s">
        <v>5</v>
      </c>
      <c r="F518" s="189" t="s">
        <v>541</v>
      </c>
      <c r="H518" s="190">
        <v>4.63</v>
      </c>
      <c r="I518" s="191"/>
      <c r="L518" s="186"/>
      <c r="M518" s="192"/>
      <c r="N518" s="193"/>
      <c r="O518" s="193"/>
      <c r="P518" s="193"/>
      <c r="Q518" s="193"/>
      <c r="R518" s="193"/>
      <c r="S518" s="193"/>
      <c r="T518" s="194"/>
      <c r="AT518" s="188" t="s">
        <v>167</v>
      </c>
      <c r="AU518" s="188" t="s">
        <v>83</v>
      </c>
      <c r="AV518" s="11" t="s">
        <v>83</v>
      </c>
      <c r="AW518" s="11" t="s">
        <v>36</v>
      </c>
      <c r="AX518" s="11" t="s">
        <v>81</v>
      </c>
      <c r="AY518" s="188" t="s">
        <v>157</v>
      </c>
    </row>
    <row r="519" spans="2:65" s="1" customFormat="1" ht="25.5" customHeight="1">
      <c r="B519" s="173"/>
      <c r="C519" s="174" t="s">
        <v>542</v>
      </c>
      <c r="D519" s="174" t="s">
        <v>160</v>
      </c>
      <c r="E519" s="175" t="s">
        <v>543</v>
      </c>
      <c r="F519" s="176" t="s">
        <v>544</v>
      </c>
      <c r="G519" s="177" t="s">
        <v>207</v>
      </c>
      <c r="H519" s="178">
        <v>584.75</v>
      </c>
      <c r="I519" s="179"/>
      <c r="J519" s="180">
        <f>ROUND(I519*H519,2)</f>
        <v>0</v>
      </c>
      <c r="K519" s="176" t="s">
        <v>164</v>
      </c>
      <c r="L519" s="40"/>
      <c r="M519" s="181" t="s">
        <v>5</v>
      </c>
      <c r="N519" s="182" t="s">
        <v>44</v>
      </c>
      <c r="O519" s="41"/>
      <c r="P519" s="183">
        <f>O519*H519</f>
        <v>0</v>
      </c>
      <c r="Q519" s="183">
        <v>0</v>
      </c>
      <c r="R519" s="183">
        <f>Q519*H519</f>
        <v>0</v>
      </c>
      <c r="S519" s="183">
        <v>0.09</v>
      </c>
      <c r="T519" s="184">
        <f>S519*H519</f>
        <v>52.6275</v>
      </c>
      <c r="AR519" s="23" t="s">
        <v>165</v>
      </c>
      <c r="AT519" s="23" t="s">
        <v>160</v>
      </c>
      <c r="AU519" s="23" t="s">
        <v>83</v>
      </c>
      <c r="AY519" s="23" t="s">
        <v>157</v>
      </c>
      <c r="BE519" s="185">
        <f>IF(N519="základní",J519,0)</f>
        <v>0</v>
      </c>
      <c r="BF519" s="185">
        <f>IF(N519="snížená",J519,0)</f>
        <v>0</v>
      </c>
      <c r="BG519" s="185">
        <f>IF(N519="zákl. přenesená",J519,0)</f>
        <v>0</v>
      </c>
      <c r="BH519" s="185">
        <f>IF(N519="sníž. přenesená",J519,0)</f>
        <v>0</v>
      </c>
      <c r="BI519" s="185">
        <f>IF(N519="nulová",J519,0)</f>
        <v>0</v>
      </c>
      <c r="BJ519" s="23" t="s">
        <v>81</v>
      </c>
      <c r="BK519" s="185">
        <f>ROUND(I519*H519,2)</f>
        <v>0</v>
      </c>
      <c r="BL519" s="23" t="s">
        <v>165</v>
      </c>
      <c r="BM519" s="23" t="s">
        <v>545</v>
      </c>
    </row>
    <row r="520" spans="2:51" s="11" customFormat="1" ht="27">
      <c r="B520" s="186"/>
      <c r="D520" s="187" t="s">
        <v>167</v>
      </c>
      <c r="E520" s="188" t="s">
        <v>5</v>
      </c>
      <c r="F520" s="189" t="s">
        <v>546</v>
      </c>
      <c r="H520" s="190">
        <v>514.39</v>
      </c>
      <c r="I520" s="191"/>
      <c r="L520" s="186"/>
      <c r="M520" s="192"/>
      <c r="N520" s="193"/>
      <c r="O520" s="193"/>
      <c r="P520" s="193"/>
      <c r="Q520" s="193"/>
      <c r="R520" s="193"/>
      <c r="S520" s="193"/>
      <c r="T520" s="194"/>
      <c r="AT520" s="188" t="s">
        <v>167</v>
      </c>
      <c r="AU520" s="188" t="s">
        <v>83</v>
      </c>
      <c r="AV520" s="11" t="s">
        <v>83</v>
      </c>
      <c r="AW520" s="11" t="s">
        <v>36</v>
      </c>
      <c r="AX520" s="11" t="s">
        <v>73</v>
      </c>
      <c r="AY520" s="188" t="s">
        <v>157</v>
      </c>
    </row>
    <row r="521" spans="2:51" s="11" customFormat="1" ht="13.5">
      <c r="B521" s="186"/>
      <c r="D521" s="187" t="s">
        <v>167</v>
      </c>
      <c r="E521" s="188" t="s">
        <v>5</v>
      </c>
      <c r="F521" s="189" t="s">
        <v>547</v>
      </c>
      <c r="H521" s="190">
        <v>70.36</v>
      </c>
      <c r="I521" s="191"/>
      <c r="L521" s="186"/>
      <c r="M521" s="192"/>
      <c r="N521" s="193"/>
      <c r="O521" s="193"/>
      <c r="P521" s="193"/>
      <c r="Q521" s="193"/>
      <c r="R521" s="193"/>
      <c r="S521" s="193"/>
      <c r="T521" s="194"/>
      <c r="AT521" s="188" t="s">
        <v>167</v>
      </c>
      <c r="AU521" s="188" t="s">
        <v>83</v>
      </c>
      <c r="AV521" s="11" t="s">
        <v>83</v>
      </c>
      <c r="AW521" s="11" t="s">
        <v>36</v>
      </c>
      <c r="AX521" s="11" t="s">
        <v>73</v>
      </c>
      <c r="AY521" s="188" t="s">
        <v>157</v>
      </c>
    </row>
    <row r="522" spans="2:51" s="12" customFormat="1" ht="13.5">
      <c r="B522" s="198"/>
      <c r="D522" s="187" t="s">
        <v>167</v>
      </c>
      <c r="E522" s="199" t="s">
        <v>5</v>
      </c>
      <c r="F522" s="200" t="s">
        <v>523</v>
      </c>
      <c r="H522" s="201">
        <v>584.75</v>
      </c>
      <c r="I522" s="202"/>
      <c r="L522" s="198"/>
      <c r="M522" s="203"/>
      <c r="N522" s="204"/>
      <c r="O522" s="204"/>
      <c r="P522" s="204"/>
      <c r="Q522" s="204"/>
      <c r="R522" s="204"/>
      <c r="S522" s="204"/>
      <c r="T522" s="205"/>
      <c r="AT522" s="199" t="s">
        <v>167</v>
      </c>
      <c r="AU522" s="199" t="s">
        <v>83</v>
      </c>
      <c r="AV522" s="12" t="s">
        <v>165</v>
      </c>
      <c r="AW522" s="12" t="s">
        <v>36</v>
      </c>
      <c r="AX522" s="12" t="s">
        <v>81</v>
      </c>
      <c r="AY522" s="199" t="s">
        <v>157</v>
      </c>
    </row>
    <row r="523" spans="2:65" s="1" customFormat="1" ht="38.25" customHeight="1">
      <c r="B523" s="173"/>
      <c r="C523" s="174" t="s">
        <v>548</v>
      </c>
      <c r="D523" s="174" t="s">
        <v>160</v>
      </c>
      <c r="E523" s="175" t="s">
        <v>549</v>
      </c>
      <c r="F523" s="176" t="s">
        <v>550</v>
      </c>
      <c r="G523" s="177" t="s">
        <v>207</v>
      </c>
      <c r="H523" s="178">
        <v>2.02</v>
      </c>
      <c r="I523" s="179"/>
      <c r="J523" s="180">
        <f>ROUND(I523*H523,2)</f>
        <v>0</v>
      </c>
      <c r="K523" s="176" t="s">
        <v>164</v>
      </c>
      <c r="L523" s="40"/>
      <c r="M523" s="181" t="s">
        <v>5</v>
      </c>
      <c r="N523" s="182" t="s">
        <v>44</v>
      </c>
      <c r="O523" s="41"/>
      <c r="P523" s="183">
        <f>O523*H523</f>
        <v>0</v>
      </c>
      <c r="Q523" s="183">
        <v>0</v>
      </c>
      <c r="R523" s="183">
        <f>Q523*H523</f>
        <v>0</v>
      </c>
      <c r="S523" s="183">
        <v>0.275</v>
      </c>
      <c r="T523" s="184">
        <f>S523*H523</f>
        <v>0.5555000000000001</v>
      </c>
      <c r="AR523" s="23" t="s">
        <v>253</v>
      </c>
      <c r="AT523" s="23" t="s">
        <v>160</v>
      </c>
      <c r="AU523" s="23" t="s">
        <v>83</v>
      </c>
      <c r="AY523" s="23" t="s">
        <v>157</v>
      </c>
      <c r="BE523" s="185">
        <f>IF(N523="základní",J523,0)</f>
        <v>0</v>
      </c>
      <c r="BF523" s="185">
        <f>IF(N523="snížená",J523,0)</f>
        <v>0</v>
      </c>
      <c r="BG523" s="185">
        <f>IF(N523="zákl. přenesená",J523,0)</f>
        <v>0</v>
      </c>
      <c r="BH523" s="185">
        <f>IF(N523="sníž. přenesená",J523,0)</f>
        <v>0</v>
      </c>
      <c r="BI523" s="185">
        <f>IF(N523="nulová",J523,0)</f>
        <v>0</v>
      </c>
      <c r="BJ523" s="23" t="s">
        <v>81</v>
      </c>
      <c r="BK523" s="185">
        <f>ROUND(I523*H523,2)</f>
        <v>0</v>
      </c>
      <c r="BL523" s="23" t="s">
        <v>253</v>
      </c>
      <c r="BM523" s="23" t="s">
        <v>551</v>
      </c>
    </row>
    <row r="524" spans="2:51" s="11" customFormat="1" ht="13.5">
      <c r="B524" s="186"/>
      <c r="D524" s="187" t="s">
        <v>167</v>
      </c>
      <c r="E524" s="188" t="s">
        <v>5</v>
      </c>
      <c r="F524" s="189" t="s">
        <v>552</v>
      </c>
      <c r="H524" s="190">
        <v>2.02</v>
      </c>
      <c r="I524" s="191"/>
      <c r="L524" s="186"/>
      <c r="M524" s="192"/>
      <c r="N524" s="193"/>
      <c r="O524" s="193"/>
      <c r="P524" s="193"/>
      <c r="Q524" s="193"/>
      <c r="R524" s="193"/>
      <c r="S524" s="193"/>
      <c r="T524" s="194"/>
      <c r="AT524" s="188" t="s">
        <v>167</v>
      </c>
      <c r="AU524" s="188" t="s">
        <v>83</v>
      </c>
      <c r="AV524" s="11" t="s">
        <v>83</v>
      </c>
      <c r="AW524" s="11" t="s">
        <v>36</v>
      </c>
      <c r="AX524" s="11" t="s">
        <v>81</v>
      </c>
      <c r="AY524" s="188" t="s">
        <v>157</v>
      </c>
    </row>
    <row r="525" spans="2:65" s="1" customFormat="1" ht="38.25" customHeight="1">
      <c r="B525" s="173"/>
      <c r="C525" s="174" t="s">
        <v>553</v>
      </c>
      <c r="D525" s="174" t="s">
        <v>160</v>
      </c>
      <c r="E525" s="175" t="s">
        <v>554</v>
      </c>
      <c r="F525" s="176" t="s">
        <v>555</v>
      </c>
      <c r="G525" s="177" t="s">
        <v>207</v>
      </c>
      <c r="H525" s="178">
        <v>2.02</v>
      </c>
      <c r="I525" s="179"/>
      <c r="J525" s="180">
        <f>ROUND(I525*H525,2)</f>
        <v>0</v>
      </c>
      <c r="K525" s="176" t="s">
        <v>164</v>
      </c>
      <c r="L525" s="40"/>
      <c r="M525" s="181" t="s">
        <v>5</v>
      </c>
      <c r="N525" s="182" t="s">
        <v>44</v>
      </c>
      <c r="O525" s="41"/>
      <c r="P525" s="183">
        <f>O525*H525</f>
        <v>0</v>
      </c>
      <c r="Q525" s="183">
        <v>0</v>
      </c>
      <c r="R525" s="183">
        <f>Q525*H525</f>
        <v>0</v>
      </c>
      <c r="S525" s="183">
        <v>0.545</v>
      </c>
      <c r="T525" s="184">
        <f>S525*H525</f>
        <v>1.1009</v>
      </c>
      <c r="AR525" s="23" t="s">
        <v>165</v>
      </c>
      <c r="AT525" s="23" t="s">
        <v>160</v>
      </c>
      <c r="AU525" s="23" t="s">
        <v>83</v>
      </c>
      <c r="AY525" s="23" t="s">
        <v>157</v>
      </c>
      <c r="BE525" s="185">
        <f>IF(N525="základní",J525,0)</f>
        <v>0</v>
      </c>
      <c r="BF525" s="185">
        <f>IF(N525="snížená",J525,0)</f>
        <v>0</v>
      </c>
      <c r="BG525" s="185">
        <f>IF(N525="zákl. přenesená",J525,0)</f>
        <v>0</v>
      </c>
      <c r="BH525" s="185">
        <f>IF(N525="sníž. přenesená",J525,0)</f>
        <v>0</v>
      </c>
      <c r="BI525" s="185">
        <f>IF(N525="nulová",J525,0)</f>
        <v>0</v>
      </c>
      <c r="BJ525" s="23" t="s">
        <v>81</v>
      </c>
      <c r="BK525" s="185">
        <f>ROUND(I525*H525,2)</f>
        <v>0</v>
      </c>
      <c r="BL525" s="23" t="s">
        <v>165</v>
      </c>
      <c r="BM525" s="23" t="s">
        <v>556</v>
      </c>
    </row>
    <row r="526" spans="2:51" s="11" customFormat="1" ht="13.5">
      <c r="B526" s="186"/>
      <c r="D526" s="187" t="s">
        <v>167</v>
      </c>
      <c r="E526" s="188" t="s">
        <v>5</v>
      </c>
      <c r="F526" s="189" t="s">
        <v>552</v>
      </c>
      <c r="H526" s="190">
        <v>2.02</v>
      </c>
      <c r="I526" s="191"/>
      <c r="L526" s="186"/>
      <c r="M526" s="192"/>
      <c r="N526" s="193"/>
      <c r="O526" s="193"/>
      <c r="P526" s="193"/>
      <c r="Q526" s="193"/>
      <c r="R526" s="193"/>
      <c r="S526" s="193"/>
      <c r="T526" s="194"/>
      <c r="AT526" s="188" t="s">
        <v>167</v>
      </c>
      <c r="AU526" s="188" t="s">
        <v>83</v>
      </c>
      <c r="AV526" s="11" t="s">
        <v>83</v>
      </c>
      <c r="AW526" s="11" t="s">
        <v>36</v>
      </c>
      <c r="AX526" s="11" t="s">
        <v>81</v>
      </c>
      <c r="AY526" s="188" t="s">
        <v>157</v>
      </c>
    </row>
    <row r="527" spans="2:65" s="1" customFormat="1" ht="25.5" customHeight="1">
      <c r="B527" s="173"/>
      <c r="C527" s="174" t="s">
        <v>557</v>
      </c>
      <c r="D527" s="174" t="s">
        <v>160</v>
      </c>
      <c r="E527" s="175" t="s">
        <v>558</v>
      </c>
      <c r="F527" s="176" t="s">
        <v>559</v>
      </c>
      <c r="G527" s="177" t="s">
        <v>207</v>
      </c>
      <c r="H527" s="178">
        <v>0.525</v>
      </c>
      <c r="I527" s="179"/>
      <c r="J527" s="180">
        <f>ROUND(I527*H527,2)</f>
        <v>0</v>
      </c>
      <c r="K527" s="176" t="s">
        <v>164</v>
      </c>
      <c r="L527" s="40"/>
      <c r="M527" s="181" t="s">
        <v>5</v>
      </c>
      <c r="N527" s="182" t="s">
        <v>44</v>
      </c>
      <c r="O527" s="41"/>
      <c r="P527" s="183">
        <f>O527*H527</f>
        <v>0</v>
      </c>
      <c r="Q527" s="183">
        <v>0</v>
      </c>
      <c r="R527" s="183">
        <f>Q527*H527</f>
        <v>0</v>
      </c>
      <c r="S527" s="183">
        <v>0.041</v>
      </c>
      <c r="T527" s="184">
        <f>S527*H527</f>
        <v>0.021525000000000002</v>
      </c>
      <c r="AR527" s="23" t="s">
        <v>165</v>
      </c>
      <c r="AT527" s="23" t="s">
        <v>160</v>
      </c>
      <c r="AU527" s="23" t="s">
        <v>83</v>
      </c>
      <c r="AY527" s="23" t="s">
        <v>157</v>
      </c>
      <c r="BE527" s="185">
        <f>IF(N527="základní",J527,0)</f>
        <v>0</v>
      </c>
      <c r="BF527" s="185">
        <f>IF(N527="snížená",J527,0)</f>
        <v>0</v>
      </c>
      <c r="BG527" s="185">
        <f>IF(N527="zákl. přenesená",J527,0)</f>
        <v>0</v>
      </c>
      <c r="BH527" s="185">
        <f>IF(N527="sníž. přenesená",J527,0)</f>
        <v>0</v>
      </c>
      <c r="BI527" s="185">
        <f>IF(N527="nulová",J527,0)</f>
        <v>0</v>
      </c>
      <c r="BJ527" s="23" t="s">
        <v>81</v>
      </c>
      <c r="BK527" s="185">
        <f>ROUND(I527*H527,2)</f>
        <v>0</v>
      </c>
      <c r="BL527" s="23" t="s">
        <v>165</v>
      </c>
      <c r="BM527" s="23" t="s">
        <v>560</v>
      </c>
    </row>
    <row r="528" spans="2:47" s="1" customFormat="1" ht="40.5">
      <c r="B528" s="40"/>
      <c r="D528" s="187" t="s">
        <v>177</v>
      </c>
      <c r="F528" s="197" t="s">
        <v>561</v>
      </c>
      <c r="I528" s="148"/>
      <c r="L528" s="40"/>
      <c r="M528" s="196"/>
      <c r="N528" s="41"/>
      <c r="O528" s="41"/>
      <c r="P528" s="41"/>
      <c r="Q528" s="41"/>
      <c r="R528" s="41"/>
      <c r="S528" s="41"/>
      <c r="T528" s="69"/>
      <c r="AT528" s="23" t="s">
        <v>177</v>
      </c>
      <c r="AU528" s="23" t="s">
        <v>83</v>
      </c>
    </row>
    <row r="529" spans="2:51" s="11" customFormat="1" ht="13.5">
      <c r="B529" s="186"/>
      <c r="D529" s="187" t="s">
        <v>167</v>
      </c>
      <c r="E529" s="188" t="s">
        <v>5</v>
      </c>
      <c r="F529" s="189" t="s">
        <v>562</v>
      </c>
      <c r="H529" s="190">
        <v>0.525</v>
      </c>
      <c r="I529" s="191"/>
      <c r="L529" s="186"/>
      <c r="M529" s="192"/>
      <c r="N529" s="193"/>
      <c r="O529" s="193"/>
      <c r="P529" s="193"/>
      <c r="Q529" s="193"/>
      <c r="R529" s="193"/>
      <c r="S529" s="193"/>
      <c r="T529" s="194"/>
      <c r="AT529" s="188" t="s">
        <v>167</v>
      </c>
      <c r="AU529" s="188" t="s">
        <v>83</v>
      </c>
      <c r="AV529" s="11" t="s">
        <v>83</v>
      </c>
      <c r="AW529" s="11" t="s">
        <v>36</v>
      </c>
      <c r="AX529" s="11" t="s">
        <v>81</v>
      </c>
      <c r="AY529" s="188" t="s">
        <v>157</v>
      </c>
    </row>
    <row r="530" spans="2:65" s="1" customFormat="1" ht="25.5" customHeight="1">
      <c r="B530" s="173"/>
      <c r="C530" s="174" t="s">
        <v>563</v>
      </c>
      <c r="D530" s="174" t="s">
        <v>160</v>
      </c>
      <c r="E530" s="175" t="s">
        <v>564</v>
      </c>
      <c r="F530" s="176" t="s">
        <v>565</v>
      </c>
      <c r="G530" s="177" t="s">
        <v>207</v>
      </c>
      <c r="H530" s="178">
        <v>39</v>
      </c>
      <c r="I530" s="179"/>
      <c r="J530" s="180">
        <f>ROUND(I530*H530,2)</f>
        <v>0</v>
      </c>
      <c r="K530" s="176" t="s">
        <v>164</v>
      </c>
      <c r="L530" s="40"/>
      <c r="M530" s="181" t="s">
        <v>5</v>
      </c>
      <c r="N530" s="182" t="s">
        <v>44</v>
      </c>
      <c r="O530" s="41"/>
      <c r="P530" s="183">
        <f>O530*H530</f>
        <v>0</v>
      </c>
      <c r="Q530" s="183">
        <v>0</v>
      </c>
      <c r="R530" s="183">
        <f>Q530*H530</f>
        <v>0</v>
      </c>
      <c r="S530" s="183">
        <v>0.076</v>
      </c>
      <c r="T530" s="184">
        <f>S530*H530</f>
        <v>2.964</v>
      </c>
      <c r="AR530" s="23" t="s">
        <v>165</v>
      </c>
      <c r="AT530" s="23" t="s">
        <v>160</v>
      </c>
      <c r="AU530" s="23" t="s">
        <v>83</v>
      </c>
      <c r="AY530" s="23" t="s">
        <v>157</v>
      </c>
      <c r="BE530" s="185">
        <f>IF(N530="základní",J530,0)</f>
        <v>0</v>
      </c>
      <c r="BF530" s="185">
        <f>IF(N530="snížená",J530,0)</f>
        <v>0</v>
      </c>
      <c r="BG530" s="185">
        <f>IF(N530="zákl. přenesená",J530,0)</f>
        <v>0</v>
      </c>
      <c r="BH530" s="185">
        <f>IF(N530="sníž. přenesená",J530,0)</f>
        <v>0</v>
      </c>
      <c r="BI530" s="185">
        <f>IF(N530="nulová",J530,0)</f>
        <v>0</v>
      </c>
      <c r="BJ530" s="23" t="s">
        <v>81</v>
      </c>
      <c r="BK530" s="185">
        <f>ROUND(I530*H530,2)</f>
        <v>0</v>
      </c>
      <c r="BL530" s="23" t="s">
        <v>165</v>
      </c>
      <c r="BM530" s="23" t="s">
        <v>566</v>
      </c>
    </row>
    <row r="531" spans="2:47" s="1" customFormat="1" ht="54">
      <c r="B531" s="40"/>
      <c r="D531" s="187" t="s">
        <v>177</v>
      </c>
      <c r="F531" s="197" t="s">
        <v>567</v>
      </c>
      <c r="I531" s="148"/>
      <c r="L531" s="40"/>
      <c r="M531" s="196"/>
      <c r="N531" s="41"/>
      <c r="O531" s="41"/>
      <c r="P531" s="41"/>
      <c r="Q531" s="41"/>
      <c r="R531" s="41"/>
      <c r="S531" s="41"/>
      <c r="T531" s="69"/>
      <c r="AT531" s="23" t="s">
        <v>177</v>
      </c>
      <c r="AU531" s="23" t="s">
        <v>83</v>
      </c>
    </row>
    <row r="532" spans="2:51" s="11" customFormat="1" ht="13.5">
      <c r="B532" s="186"/>
      <c r="D532" s="187" t="s">
        <v>167</v>
      </c>
      <c r="E532" s="188" t="s">
        <v>5</v>
      </c>
      <c r="F532" s="189" t="s">
        <v>568</v>
      </c>
      <c r="H532" s="190">
        <v>39</v>
      </c>
      <c r="I532" s="191"/>
      <c r="L532" s="186"/>
      <c r="M532" s="192"/>
      <c r="N532" s="193"/>
      <c r="O532" s="193"/>
      <c r="P532" s="193"/>
      <c r="Q532" s="193"/>
      <c r="R532" s="193"/>
      <c r="S532" s="193"/>
      <c r="T532" s="194"/>
      <c r="AT532" s="188" t="s">
        <v>167</v>
      </c>
      <c r="AU532" s="188" t="s">
        <v>83</v>
      </c>
      <c r="AV532" s="11" t="s">
        <v>83</v>
      </c>
      <c r="AW532" s="11" t="s">
        <v>36</v>
      </c>
      <c r="AX532" s="11" t="s">
        <v>81</v>
      </c>
      <c r="AY532" s="188" t="s">
        <v>157</v>
      </c>
    </row>
    <row r="533" spans="2:65" s="1" customFormat="1" ht="25.5" customHeight="1">
      <c r="B533" s="173"/>
      <c r="C533" s="174" t="s">
        <v>569</v>
      </c>
      <c r="D533" s="174" t="s">
        <v>160</v>
      </c>
      <c r="E533" s="175" t="s">
        <v>570</v>
      </c>
      <c r="F533" s="176" t="s">
        <v>571</v>
      </c>
      <c r="G533" s="177" t="s">
        <v>207</v>
      </c>
      <c r="H533" s="178">
        <v>39.6</v>
      </c>
      <c r="I533" s="179"/>
      <c r="J533" s="180">
        <f>ROUND(I533*H533,2)</f>
        <v>0</v>
      </c>
      <c r="K533" s="176" t="s">
        <v>164</v>
      </c>
      <c r="L533" s="40"/>
      <c r="M533" s="181" t="s">
        <v>5</v>
      </c>
      <c r="N533" s="182" t="s">
        <v>44</v>
      </c>
      <c r="O533" s="41"/>
      <c r="P533" s="183">
        <f>O533*H533</f>
        <v>0</v>
      </c>
      <c r="Q533" s="183">
        <v>0</v>
      </c>
      <c r="R533" s="183">
        <f>Q533*H533</f>
        <v>0</v>
      </c>
      <c r="S533" s="183">
        <v>0.063</v>
      </c>
      <c r="T533" s="184">
        <f>S533*H533</f>
        <v>2.4948</v>
      </c>
      <c r="AR533" s="23" t="s">
        <v>165</v>
      </c>
      <c r="AT533" s="23" t="s">
        <v>160</v>
      </c>
      <c r="AU533" s="23" t="s">
        <v>83</v>
      </c>
      <c r="AY533" s="23" t="s">
        <v>157</v>
      </c>
      <c r="BE533" s="185">
        <f>IF(N533="základní",J533,0)</f>
        <v>0</v>
      </c>
      <c r="BF533" s="185">
        <f>IF(N533="snížená",J533,0)</f>
        <v>0</v>
      </c>
      <c r="BG533" s="185">
        <f>IF(N533="zákl. přenesená",J533,0)</f>
        <v>0</v>
      </c>
      <c r="BH533" s="185">
        <f>IF(N533="sníž. přenesená",J533,0)</f>
        <v>0</v>
      </c>
      <c r="BI533" s="185">
        <f>IF(N533="nulová",J533,0)</f>
        <v>0</v>
      </c>
      <c r="BJ533" s="23" t="s">
        <v>81</v>
      </c>
      <c r="BK533" s="185">
        <f>ROUND(I533*H533,2)</f>
        <v>0</v>
      </c>
      <c r="BL533" s="23" t="s">
        <v>165</v>
      </c>
      <c r="BM533" s="23" t="s">
        <v>572</v>
      </c>
    </row>
    <row r="534" spans="2:47" s="1" customFormat="1" ht="54">
      <c r="B534" s="40"/>
      <c r="D534" s="187" t="s">
        <v>177</v>
      </c>
      <c r="F534" s="197" t="s">
        <v>567</v>
      </c>
      <c r="I534" s="148"/>
      <c r="L534" s="40"/>
      <c r="M534" s="196"/>
      <c r="N534" s="41"/>
      <c r="O534" s="41"/>
      <c r="P534" s="41"/>
      <c r="Q534" s="41"/>
      <c r="R534" s="41"/>
      <c r="S534" s="41"/>
      <c r="T534" s="69"/>
      <c r="AT534" s="23" t="s">
        <v>177</v>
      </c>
      <c r="AU534" s="23" t="s">
        <v>83</v>
      </c>
    </row>
    <row r="535" spans="2:51" s="11" customFormat="1" ht="13.5">
      <c r="B535" s="186"/>
      <c r="D535" s="187" t="s">
        <v>167</v>
      </c>
      <c r="E535" s="188" t="s">
        <v>5</v>
      </c>
      <c r="F535" s="189" t="s">
        <v>573</v>
      </c>
      <c r="H535" s="190">
        <v>39.6</v>
      </c>
      <c r="I535" s="191"/>
      <c r="L535" s="186"/>
      <c r="M535" s="192"/>
      <c r="N535" s="193"/>
      <c r="O535" s="193"/>
      <c r="P535" s="193"/>
      <c r="Q535" s="193"/>
      <c r="R535" s="193"/>
      <c r="S535" s="193"/>
      <c r="T535" s="194"/>
      <c r="AT535" s="188" t="s">
        <v>167</v>
      </c>
      <c r="AU535" s="188" t="s">
        <v>83</v>
      </c>
      <c r="AV535" s="11" t="s">
        <v>83</v>
      </c>
      <c r="AW535" s="11" t="s">
        <v>36</v>
      </c>
      <c r="AX535" s="11" t="s">
        <v>81</v>
      </c>
      <c r="AY535" s="188" t="s">
        <v>157</v>
      </c>
    </row>
    <row r="536" spans="2:65" s="1" customFormat="1" ht="38.25" customHeight="1">
      <c r="B536" s="173"/>
      <c r="C536" s="174" t="s">
        <v>574</v>
      </c>
      <c r="D536" s="174" t="s">
        <v>160</v>
      </c>
      <c r="E536" s="175" t="s">
        <v>575</v>
      </c>
      <c r="F536" s="176" t="s">
        <v>576</v>
      </c>
      <c r="G536" s="177" t="s">
        <v>207</v>
      </c>
      <c r="H536" s="178">
        <v>2.02</v>
      </c>
      <c r="I536" s="179"/>
      <c r="J536" s="180">
        <f>ROUND(I536*H536,2)</f>
        <v>0</v>
      </c>
      <c r="K536" s="176" t="s">
        <v>164</v>
      </c>
      <c r="L536" s="40"/>
      <c r="M536" s="181" t="s">
        <v>5</v>
      </c>
      <c r="N536" s="182" t="s">
        <v>44</v>
      </c>
      <c r="O536" s="41"/>
      <c r="P536" s="183">
        <f>O536*H536</f>
        <v>0</v>
      </c>
      <c r="Q536" s="183">
        <v>0</v>
      </c>
      <c r="R536" s="183">
        <f>Q536*H536</f>
        <v>0</v>
      </c>
      <c r="S536" s="183">
        <v>0.27</v>
      </c>
      <c r="T536" s="184">
        <f>S536*H536</f>
        <v>0.5454</v>
      </c>
      <c r="AR536" s="23" t="s">
        <v>165</v>
      </c>
      <c r="AT536" s="23" t="s">
        <v>160</v>
      </c>
      <c r="AU536" s="23" t="s">
        <v>83</v>
      </c>
      <c r="AY536" s="23" t="s">
        <v>157</v>
      </c>
      <c r="BE536" s="185">
        <f>IF(N536="základní",J536,0)</f>
        <v>0</v>
      </c>
      <c r="BF536" s="185">
        <f>IF(N536="snížená",J536,0)</f>
        <v>0</v>
      </c>
      <c r="BG536" s="185">
        <f>IF(N536="zákl. přenesená",J536,0)</f>
        <v>0</v>
      </c>
      <c r="BH536" s="185">
        <f>IF(N536="sníž. přenesená",J536,0)</f>
        <v>0</v>
      </c>
      <c r="BI536" s="185">
        <f>IF(N536="nulová",J536,0)</f>
        <v>0</v>
      </c>
      <c r="BJ536" s="23" t="s">
        <v>81</v>
      </c>
      <c r="BK536" s="185">
        <f>ROUND(I536*H536,2)</f>
        <v>0</v>
      </c>
      <c r="BL536" s="23" t="s">
        <v>165</v>
      </c>
      <c r="BM536" s="23" t="s">
        <v>577</v>
      </c>
    </row>
    <row r="537" spans="2:51" s="11" customFormat="1" ht="13.5">
      <c r="B537" s="186"/>
      <c r="D537" s="187" t="s">
        <v>167</v>
      </c>
      <c r="E537" s="188" t="s">
        <v>5</v>
      </c>
      <c r="F537" s="189" t="s">
        <v>578</v>
      </c>
      <c r="H537" s="190">
        <v>2.02</v>
      </c>
      <c r="I537" s="191"/>
      <c r="L537" s="186"/>
      <c r="M537" s="192"/>
      <c r="N537" s="193"/>
      <c r="O537" s="193"/>
      <c r="P537" s="193"/>
      <c r="Q537" s="193"/>
      <c r="R537" s="193"/>
      <c r="S537" s="193"/>
      <c r="T537" s="194"/>
      <c r="AT537" s="188" t="s">
        <v>167</v>
      </c>
      <c r="AU537" s="188" t="s">
        <v>83</v>
      </c>
      <c r="AV537" s="11" t="s">
        <v>83</v>
      </c>
      <c r="AW537" s="11" t="s">
        <v>36</v>
      </c>
      <c r="AX537" s="11" t="s">
        <v>81</v>
      </c>
      <c r="AY537" s="188" t="s">
        <v>157</v>
      </c>
    </row>
    <row r="538" spans="2:65" s="1" customFormat="1" ht="16.5" customHeight="1">
      <c r="B538" s="173"/>
      <c r="C538" s="174" t="s">
        <v>579</v>
      </c>
      <c r="D538" s="174" t="s">
        <v>160</v>
      </c>
      <c r="E538" s="175" t="s">
        <v>580</v>
      </c>
      <c r="F538" s="176" t="s">
        <v>581</v>
      </c>
      <c r="G538" s="177" t="s">
        <v>163</v>
      </c>
      <c r="H538" s="178">
        <v>1</v>
      </c>
      <c r="I538" s="179"/>
      <c r="J538" s="180">
        <f>ROUND(I538*H538,2)</f>
        <v>0</v>
      </c>
      <c r="K538" s="176" t="s">
        <v>5</v>
      </c>
      <c r="L538" s="40"/>
      <c r="M538" s="181" t="s">
        <v>5</v>
      </c>
      <c r="N538" s="182" t="s">
        <v>44</v>
      </c>
      <c r="O538" s="41"/>
      <c r="P538" s="183">
        <f>O538*H538</f>
        <v>0</v>
      </c>
      <c r="Q538" s="183">
        <v>0</v>
      </c>
      <c r="R538" s="183">
        <f>Q538*H538</f>
        <v>0</v>
      </c>
      <c r="S538" s="183">
        <v>0</v>
      </c>
      <c r="T538" s="184">
        <f>S538*H538</f>
        <v>0</v>
      </c>
      <c r="AR538" s="23" t="s">
        <v>165</v>
      </c>
      <c r="AT538" s="23" t="s">
        <v>160</v>
      </c>
      <c r="AU538" s="23" t="s">
        <v>83</v>
      </c>
      <c r="AY538" s="23" t="s">
        <v>157</v>
      </c>
      <c r="BE538" s="185">
        <f>IF(N538="základní",J538,0)</f>
        <v>0</v>
      </c>
      <c r="BF538" s="185">
        <f>IF(N538="snížená",J538,0)</f>
        <v>0</v>
      </c>
      <c r="BG538" s="185">
        <f>IF(N538="zákl. přenesená",J538,0)</f>
        <v>0</v>
      </c>
      <c r="BH538" s="185">
        <f>IF(N538="sníž. přenesená",J538,0)</f>
        <v>0</v>
      </c>
      <c r="BI538" s="185">
        <f>IF(N538="nulová",J538,0)</f>
        <v>0</v>
      </c>
      <c r="BJ538" s="23" t="s">
        <v>81</v>
      </c>
      <c r="BK538" s="185">
        <f>ROUND(I538*H538,2)</f>
        <v>0</v>
      </c>
      <c r="BL538" s="23" t="s">
        <v>165</v>
      </c>
      <c r="BM538" s="23" t="s">
        <v>582</v>
      </c>
    </row>
    <row r="539" spans="2:51" s="11" customFormat="1" ht="13.5">
      <c r="B539" s="186"/>
      <c r="D539" s="187" t="s">
        <v>167</v>
      </c>
      <c r="E539" s="188" t="s">
        <v>5</v>
      </c>
      <c r="F539" s="189" t="s">
        <v>583</v>
      </c>
      <c r="H539" s="190">
        <v>1</v>
      </c>
      <c r="I539" s="191"/>
      <c r="L539" s="186"/>
      <c r="M539" s="192"/>
      <c r="N539" s="193"/>
      <c r="O539" s="193"/>
      <c r="P539" s="193"/>
      <c r="Q539" s="193"/>
      <c r="R539" s="193"/>
      <c r="S539" s="193"/>
      <c r="T539" s="194"/>
      <c r="AT539" s="188" t="s">
        <v>167</v>
      </c>
      <c r="AU539" s="188" t="s">
        <v>83</v>
      </c>
      <c r="AV539" s="11" t="s">
        <v>83</v>
      </c>
      <c r="AW539" s="11" t="s">
        <v>36</v>
      </c>
      <c r="AX539" s="11" t="s">
        <v>81</v>
      </c>
      <c r="AY539" s="188" t="s">
        <v>157</v>
      </c>
    </row>
    <row r="540" spans="2:65" s="1" customFormat="1" ht="25.5" customHeight="1">
      <c r="B540" s="173"/>
      <c r="C540" s="174" t="s">
        <v>584</v>
      </c>
      <c r="D540" s="174" t="s">
        <v>160</v>
      </c>
      <c r="E540" s="175" t="s">
        <v>585</v>
      </c>
      <c r="F540" s="176" t="s">
        <v>586</v>
      </c>
      <c r="G540" s="177" t="s">
        <v>163</v>
      </c>
      <c r="H540" s="178">
        <v>22</v>
      </c>
      <c r="I540" s="179"/>
      <c r="J540" s="180">
        <f>ROUND(I540*H540,2)</f>
        <v>0</v>
      </c>
      <c r="K540" s="176" t="s">
        <v>164</v>
      </c>
      <c r="L540" s="40"/>
      <c r="M540" s="181" t="s">
        <v>5</v>
      </c>
      <c r="N540" s="182" t="s">
        <v>44</v>
      </c>
      <c r="O540" s="41"/>
      <c r="P540" s="183">
        <f>O540*H540</f>
        <v>0</v>
      </c>
      <c r="Q540" s="183">
        <v>0</v>
      </c>
      <c r="R540" s="183">
        <f>Q540*H540</f>
        <v>0</v>
      </c>
      <c r="S540" s="183">
        <v>0.031</v>
      </c>
      <c r="T540" s="184">
        <f>S540*H540</f>
        <v>0.6819999999999999</v>
      </c>
      <c r="AR540" s="23" t="s">
        <v>165</v>
      </c>
      <c r="AT540" s="23" t="s">
        <v>160</v>
      </c>
      <c r="AU540" s="23" t="s">
        <v>83</v>
      </c>
      <c r="AY540" s="23" t="s">
        <v>157</v>
      </c>
      <c r="BE540" s="185">
        <f>IF(N540="základní",J540,0)</f>
        <v>0</v>
      </c>
      <c r="BF540" s="185">
        <f>IF(N540="snížená",J540,0)</f>
        <v>0</v>
      </c>
      <c r="BG540" s="185">
        <f>IF(N540="zákl. přenesená",J540,0)</f>
        <v>0</v>
      </c>
      <c r="BH540" s="185">
        <f>IF(N540="sníž. přenesená",J540,0)</f>
        <v>0</v>
      </c>
      <c r="BI540" s="185">
        <f>IF(N540="nulová",J540,0)</f>
        <v>0</v>
      </c>
      <c r="BJ540" s="23" t="s">
        <v>81</v>
      </c>
      <c r="BK540" s="185">
        <f>ROUND(I540*H540,2)</f>
        <v>0</v>
      </c>
      <c r="BL540" s="23" t="s">
        <v>165</v>
      </c>
      <c r="BM540" s="23" t="s">
        <v>587</v>
      </c>
    </row>
    <row r="541" spans="2:51" s="11" customFormat="1" ht="13.5">
      <c r="B541" s="186"/>
      <c r="D541" s="187" t="s">
        <v>167</v>
      </c>
      <c r="E541" s="188" t="s">
        <v>5</v>
      </c>
      <c r="F541" s="189" t="s">
        <v>282</v>
      </c>
      <c r="H541" s="190">
        <v>22</v>
      </c>
      <c r="I541" s="191"/>
      <c r="L541" s="186"/>
      <c r="M541" s="192"/>
      <c r="N541" s="193"/>
      <c r="O541" s="193"/>
      <c r="P541" s="193"/>
      <c r="Q541" s="193"/>
      <c r="R541" s="193"/>
      <c r="S541" s="193"/>
      <c r="T541" s="194"/>
      <c r="AT541" s="188" t="s">
        <v>167</v>
      </c>
      <c r="AU541" s="188" t="s">
        <v>83</v>
      </c>
      <c r="AV541" s="11" t="s">
        <v>83</v>
      </c>
      <c r="AW541" s="11" t="s">
        <v>36</v>
      </c>
      <c r="AX541" s="11" t="s">
        <v>81</v>
      </c>
      <c r="AY541" s="188" t="s">
        <v>157</v>
      </c>
    </row>
    <row r="542" spans="2:65" s="1" customFormat="1" ht="25.5" customHeight="1">
      <c r="B542" s="173"/>
      <c r="C542" s="174" t="s">
        <v>588</v>
      </c>
      <c r="D542" s="174" t="s">
        <v>160</v>
      </c>
      <c r="E542" s="175" t="s">
        <v>585</v>
      </c>
      <c r="F542" s="176" t="s">
        <v>586</v>
      </c>
      <c r="G542" s="177" t="s">
        <v>163</v>
      </c>
      <c r="H542" s="178">
        <v>6</v>
      </c>
      <c r="I542" s="179"/>
      <c r="J542" s="180">
        <f>ROUND(I542*H542,2)</f>
        <v>0</v>
      </c>
      <c r="K542" s="176" t="s">
        <v>164</v>
      </c>
      <c r="L542" s="40"/>
      <c r="M542" s="181" t="s">
        <v>5</v>
      </c>
      <c r="N542" s="182" t="s">
        <v>44</v>
      </c>
      <c r="O542" s="41"/>
      <c r="P542" s="183">
        <f>O542*H542</f>
        <v>0</v>
      </c>
      <c r="Q542" s="183">
        <v>0</v>
      </c>
      <c r="R542" s="183">
        <f>Q542*H542</f>
        <v>0</v>
      </c>
      <c r="S542" s="183">
        <v>0.031</v>
      </c>
      <c r="T542" s="184">
        <f>S542*H542</f>
        <v>0.186</v>
      </c>
      <c r="AR542" s="23" t="s">
        <v>165</v>
      </c>
      <c r="AT542" s="23" t="s">
        <v>160</v>
      </c>
      <c r="AU542" s="23" t="s">
        <v>83</v>
      </c>
      <c r="AY542" s="23" t="s">
        <v>157</v>
      </c>
      <c r="BE542" s="185">
        <f>IF(N542="základní",J542,0)</f>
        <v>0</v>
      </c>
      <c r="BF542" s="185">
        <f>IF(N542="snížená",J542,0)</f>
        <v>0</v>
      </c>
      <c r="BG542" s="185">
        <f>IF(N542="zákl. přenesená",J542,0)</f>
        <v>0</v>
      </c>
      <c r="BH542" s="185">
        <f>IF(N542="sníž. přenesená",J542,0)</f>
        <v>0</v>
      </c>
      <c r="BI542" s="185">
        <f>IF(N542="nulová",J542,0)</f>
        <v>0</v>
      </c>
      <c r="BJ542" s="23" t="s">
        <v>81</v>
      </c>
      <c r="BK542" s="185">
        <f>ROUND(I542*H542,2)</f>
        <v>0</v>
      </c>
      <c r="BL542" s="23" t="s">
        <v>165</v>
      </c>
      <c r="BM542" s="23" t="s">
        <v>589</v>
      </c>
    </row>
    <row r="543" spans="2:51" s="11" customFormat="1" ht="13.5">
      <c r="B543" s="186"/>
      <c r="D543" s="187" t="s">
        <v>167</v>
      </c>
      <c r="E543" s="188" t="s">
        <v>5</v>
      </c>
      <c r="F543" s="189" t="s">
        <v>590</v>
      </c>
      <c r="H543" s="190">
        <v>6</v>
      </c>
      <c r="I543" s="191"/>
      <c r="L543" s="186"/>
      <c r="M543" s="192"/>
      <c r="N543" s="193"/>
      <c r="O543" s="193"/>
      <c r="P543" s="193"/>
      <c r="Q543" s="193"/>
      <c r="R543" s="193"/>
      <c r="S543" s="193"/>
      <c r="T543" s="194"/>
      <c r="AT543" s="188" t="s">
        <v>167</v>
      </c>
      <c r="AU543" s="188" t="s">
        <v>83</v>
      </c>
      <c r="AV543" s="11" t="s">
        <v>83</v>
      </c>
      <c r="AW543" s="11" t="s">
        <v>36</v>
      </c>
      <c r="AX543" s="11" t="s">
        <v>81</v>
      </c>
      <c r="AY543" s="188" t="s">
        <v>157</v>
      </c>
    </row>
    <row r="544" spans="2:65" s="1" customFormat="1" ht="25.5" customHeight="1">
      <c r="B544" s="173"/>
      <c r="C544" s="174" t="s">
        <v>591</v>
      </c>
      <c r="D544" s="174" t="s">
        <v>160</v>
      </c>
      <c r="E544" s="175" t="s">
        <v>592</v>
      </c>
      <c r="F544" s="176" t="s">
        <v>593</v>
      </c>
      <c r="G544" s="177" t="s">
        <v>458</v>
      </c>
      <c r="H544" s="178">
        <v>35.64</v>
      </c>
      <c r="I544" s="179"/>
      <c r="J544" s="180">
        <f>ROUND(I544*H544,2)</f>
        <v>0</v>
      </c>
      <c r="K544" s="176" t="s">
        <v>164</v>
      </c>
      <c r="L544" s="40"/>
      <c r="M544" s="181" t="s">
        <v>5</v>
      </c>
      <c r="N544" s="182" t="s">
        <v>44</v>
      </c>
      <c r="O544" s="41"/>
      <c r="P544" s="183">
        <f>O544*H544</f>
        <v>0</v>
      </c>
      <c r="Q544" s="183">
        <v>0</v>
      </c>
      <c r="R544" s="183">
        <f>Q544*H544</f>
        <v>0</v>
      </c>
      <c r="S544" s="183">
        <v>0.008</v>
      </c>
      <c r="T544" s="184">
        <f>S544*H544</f>
        <v>0.28512</v>
      </c>
      <c r="AR544" s="23" t="s">
        <v>165</v>
      </c>
      <c r="AT544" s="23" t="s">
        <v>160</v>
      </c>
      <c r="AU544" s="23" t="s">
        <v>83</v>
      </c>
      <c r="AY544" s="23" t="s">
        <v>157</v>
      </c>
      <c r="BE544" s="185">
        <f>IF(N544="základní",J544,0)</f>
        <v>0</v>
      </c>
      <c r="BF544" s="185">
        <f>IF(N544="snížená",J544,0)</f>
        <v>0</v>
      </c>
      <c r="BG544" s="185">
        <f>IF(N544="zákl. přenesená",J544,0)</f>
        <v>0</v>
      </c>
      <c r="BH544" s="185">
        <f>IF(N544="sníž. přenesená",J544,0)</f>
        <v>0</v>
      </c>
      <c r="BI544" s="185">
        <f>IF(N544="nulová",J544,0)</f>
        <v>0</v>
      </c>
      <c r="BJ544" s="23" t="s">
        <v>81</v>
      </c>
      <c r="BK544" s="185">
        <f>ROUND(I544*H544,2)</f>
        <v>0</v>
      </c>
      <c r="BL544" s="23" t="s">
        <v>165</v>
      </c>
      <c r="BM544" s="23" t="s">
        <v>594</v>
      </c>
    </row>
    <row r="545" spans="2:51" s="11" customFormat="1" ht="13.5">
      <c r="B545" s="186"/>
      <c r="D545" s="187" t="s">
        <v>167</v>
      </c>
      <c r="E545" s="188" t="s">
        <v>5</v>
      </c>
      <c r="F545" s="189" t="s">
        <v>595</v>
      </c>
      <c r="H545" s="190">
        <v>35.64</v>
      </c>
      <c r="I545" s="191"/>
      <c r="L545" s="186"/>
      <c r="M545" s="192"/>
      <c r="N545" s="193"/>
      <c r="O545" s="193"/>
      <c r="P545" s="193"/>
      <c r="Q545" s="193"/>
      <c r="R545" s="193"/>
      <c r="S545" s="193"/>
      <c r="T545" s="194"/>
      <c r="AT545" s="188" t="s">
        <v>167</v>
      </c>
      <c r="AU545" s="188" t="s">
        <v>83</v>
      </c>
      <c r="AV545" s="11" t="s">
        <v>83</v>
      </c>
      <c r="AW545" s="11" t="s">
        <v>36</v>
      </c>
      <c r="AX545" s="11" t="s">
        <v>81</v>
      </c>
      <c r="AY545" s="188" t="s">
        <v>157</v>
      </c>
    </row>
    <row r="546" spans="2:65" s="1" customFormat="1" ht="25.5" customHeight="1">
      <c r="B546" s="173"/>
      <c r="C546" s="174" t="s">
        <v>596</v>
      </c>
      <c r="D546" s="174" t="s">
        <v>160</v>
      </c>
      <c r="E546" s="175" t="s">
        <v>597</v>
      </c>
      <c r="F546" s="176" t="s">
        <v>598</v>
      </c>
      <c r="G546" s="177" t="s">
        <v>458</v>
      </c>
      <c r="H546" s="178">
        <v>139.32</v>
      </c>
      <c r="I546" s="179"/>
      <c r="J546" s="180">
        <f>ROUND(I546*H546,2)</f>
        <v>0</v>
      </c>
      <c r="K546" s="176" t="s">
        <v>164</v>
      </c>
      <c r="L546" s="40"/>
      <c r="M546" s="181" t="s">
        <v>5</v>
      </c>
      <c r="N546" s="182" t="s">
        <v>44</v>
      </c>
      <c r="O546" s="41"/>
      <c r="P546" s="183">
        <f>O546*H546</f>
        <v>0</v>
      </c>
      <c r="Q546" s="183">
        <v>0</v>
      </c>
      <c r="R546" s="183">
        <f>Q546*H546</f>
        <v>0</v>
      </c>
      <c r="S546" s="183">
        <v>0.012</v>
      </c>
      <c r="T546" s="184">
        <f>S546*H546</f>
        <v>1.67184</v>
      </c>
      <c r="AR546" s="23" t="s">
        <v>165</v>
      </c>
      <c r="AT546" s="23" t="s">
        <v>160</v>
      </c>
      <c r="AU546" s="23" t="s">
        <v>83</v>
      </c>
      <c r="AY546" s="23" t="s">
        <v>157</v>
      </c>
      <c r="BE546" s="185">
        <f>IF(N546="základní",J546,0)</f>
        <v>0</v>
      </c>
      <c r="BF546" s="185">
        <f>IF(N546="snížená",J546,0)</f>
        <v>0</v>
      </c>
      <c r="BG546" s="185">
        <f>IF(N546="zákl. přenesená",J546,0)</f>
        <v>0</v>
      </c>
      <c r="BH546" s="185">
        <f>IF(N546="sníž. přenesená",J546,0)</f>
        <v>0</v>
      </c>
      <c r="BI546" s="185">
        <f>IF(N546="nulová",J546,0)</f>
        <v>0</v>
      </c>
      <c r="BJ546" s="23" t="s">
        <v>81</v>
      </c>
      <c r="BK546" s="185">
        <f>ROUND(I546*H546,2)</f>
        <v>0</v>
      </c>
      <c r="BL546" s="23" t="s">
        <v>165</v>
      </c>
      <c r="BM546" s="23" t="s">
        <v>599</v>
      </c>
    </row>
    <row r="547" spans="2:51" s="11" customFormat="1" ht="13.5">
      <c r="B547" s="186"/>
      <c r="D547" s="187" t="s">
        <v>167</v>
      </c>
      <c r="E547" s="188" t="s">
        <v>5</v>
      </c>
      <c r="F547" s="189" t="s">
        <v>600</v>
      </c>
      <c r="H547" s="190">
        <v>139.32</v>
      </c>
      <c r="I547" s="191"/>
      <c r="L547" s="186"/>
      <c r="M547" s="192"/>
      <c r="N547" s="193"/>
      <c r="O547" s="193"/>
      <c r="P547" s="193"/>
      <c r="Q547" s="193"/>
      <c r="R547" s="193"/>
      <c r="S547" s="193"/>
      <c r="T547" s="194"/>
      <c r="AT547" s="188" t="s">
        <v>167</v>
      </c>
      <c r="AU547" s="188" t="s">
        <v>83</v>
      </c>
      <c r="AV547" s="11" t="s">
        <v>83</v>
      </c>
      <c r="AW547" s="11" t="s">
        <v>36</v>
      </c>
      <c r="AX547" s="11" t="s">
        <v>81</v>
      </c>
      <c r="AY547" s="188" t="s">
        <v>157</v>
      </c>
    </row>
    <row r="548" spans="2:65" s="1" customFormat="1" ht="25.5" customHeight="1">
      <c r="B548" s="173"/>
      <c r="C548" s="174" t="s">
        <v>601</v>
      </c>
      <c r="D548" s="174" t="s">
        <v>160</v>
      </c>
      <c r="E548" s="175" t="s">
        <v>602</v>
      </c>
      <c r="F548" s="176" t="s">
        <v>603</v>
      </c>
      <c r="G548" s="177" t="s">
        <v>458</v>
      </c>
      <c r="H548" s="178">
        <v>28</v>
      </c>
      <c r="I548" s="179"/>
      <c r="J548" s="180">
        <f>ROUND(I548*H548,2)</f>
        <v>0</v>
      </c>
      <c r="K548" s="176" t="s">
        <v>164</v>
      </c>
      <c r="L548" s="40"/>
      <c r="M548" s="181" t="s">
        <v>5</v>
      </c>
      <c r="N548" s="182" t="s">
        <v>44</v>
      </c>
      <c r="O548" s="41"/>
      <c r="P548" s="183">
        <f>O548*H548</f>
        <v>0</v>
      </c>
      <c r="Q548" s="183">
        <v>0</v>
      </c>
      <c r="R548" s="183">
        <f>Q548*H548</f>
        <v>0</v>
      </c>
      <c r="S548" s="183">
        <v>0.04</v>
      </c>
      <c r="T548" s="184">
        <f>S548*H548</f>
        <v>1.12</v>
      </c>
      <c r="AR548" s="23" t="s">
        <v>165</v>
      </c>
      <c r="AT548" s="23" t="s">
        <v>160</v>
      </c>
      <c r="AU548" s="23" t="s">
        <v>83</v>
      </c>
      <c r="AY548" s="23" t="s">
        <v>157</v>
      </c>
      <c r="BE548" s="185">
        <f>IF(N548="základní",J548,0)</f>
        <v>0</v>
      </c>
      <c r="BF548" s="185">
        <f>IF(N548="snížená",J548,0)</f>
        <v>0</v>
      </c>
      <c r="BG548" s="185">
        <f>IF(N548="zákl. přenesená",J548,0)</f>
        <v>0</v>
      </c>
      <c r="BH548" s="185">
        <f>IF(N548="sníž. přenesená",J548,0)</f>
        <v>0</v>
      </c>
      <c r="BI548" s="185">
        <f>IF(N548="nulová",J548,0)</f>
        <v>0</v>
      </c>
      <c r="BJ548" s="23" t="s">
        <v>81</v>
      </c>
      <c r="BK548" s="185">
        <f>ROUND(I548*H548,2)</f>
        <v>0</v>
      </c>
      <c r="BL548" s="23" t="s">
        <v>165</v>
      </c>
      <c r="BM548" s="23" t="s">
        <v>604</v>
      </c>
    </row>
    <row r="549" spans="2:51" s="11" customFormat="1" ht="13.5">
      <c r="B549" s="186"/>
      <c r="D549" s="187" t="s">
        <v>167</v>
      </c>
      <c r="E549" s="188" t="s">
        <v>5</v>
      </c>
      <c r="F549" s="189" t="s">
        <v>605</v>
      </c>
      <c r="H549" s="190">
        <v>28</v>
      </c>
      <c r="I549" s="191"/>
      <c r="L549" s="186"/>
      <c r="M549" s="192"/>
      <c r="N549" s="193"/>
      <c r="O549" s="193"/>
      <c r="P549" s="193"/>
      <c r="Q549" s="193"/>
      <c r="R549" s="193"/>
      <c r="S549" s="193"/>
      <c r="T549" s="194"/>
      <c r="AT549" s="188" t="s">
        <v>167</v>
      </c>
      <c r="AU549" s="188" t="s">
        <v>83</v>
      </c>
      <c r="AV549" s="11" t="s">
        <v>83</v>
      </c>
      <c r="AW549" s="11" t="s">
        <v>36</v>
      </c>
      <c r="AX549" s="11" t="s">
        <v>81</v>
      </c>
      <c r="AY549" s="188" t="s">
        <v>157</v>
      </c>
    </row>
    <row r="550" spans="2:65" s="1" customFormat="1" ht="38.25" customHeight="1">
      <c r="B550" s="173"/>
      <c r="C550" s="174" t="s">
        <v>606</v>
      </c>
      <c r="D550" s="174" t="s">
        <v>160</v>
      </c>
      <c r="E550" s="175" t="s">
        <v>607</v>
      </c>
      <c r="F550" s="176" t="s">
        <v>608</v>
      </c>
      <c r="G550" s="177" t="s">
        <v>458</v>
      </c>
      <c r="H550" s="178">
        <v>57.4</v>
      </c>
      <c r="I550" s="179"/>
      <c r="J550" s="180">
        <f>ROUND(I550*H550,2)</f>
        <v>0</v>
      </c>
      <c r="K550" s="176" t="s">
        <v>164</v>
      </c>
      <c r="L550" s="40"/>
      <c r="M550" s="181" t="s">
        <v>5</v>
      </c>
      <c r="N550" s="182" t="s">
        <v>44</v>
      </c>
      <c r="O550" s="41"/>
      <c r="P550" s="183">
        <f>O550*H550</f>
        <v>0</v>
      </c>
      <c r="Q550" s="183">
        <v>0</v>
      </c>
      <c r="R550" s="183">
        <f>Q550*H550</f>
        <v>0</v>
      </c>
      <c r="S550" s="183">
        <v>0.042</v>
      </c>
      <c r="T550" s="184">
        <f>S550*H550</f>
        <v>2.4108</v>
      </c>
      <c r="AR550" s="23" t="s">
        <v>165</v>
      </c>
      <c r="AT550" s="23" t="s">
        <v>160</v>
      </c>
      <c r="AU550" s="23" t="s">
        <v>83</v>
      </c>
      <c r="AY550" s="23" t="s">
        <v>157</v>
      </c>
      <c r="BE550" s="185">
        <f>IF(N550="základní",J550,0)</f>
        <v>0</v>
      </c>
      <c r="BF550" s="185">
        <f>IF(N550="snížená",J550,0)</f>
        <v>0</v>
      </c>
      <c r="BG550" s="185">
        <f>IF(N550="zákl. přenesená",J550,0)</f>
        <v>0</v>
      </c>
      <c r="BH550" s="185">
        <f>IF(N550="sníž. přenesená",J550,0)</f>
        <v>0</v>
      </c>
      <c r="BI550" s="185">
        <f>IF(N550="nulová",J550,0)</f>
        <v>0</v>
      </c>
      <c r="BJ550" s="23" t="s">
        <v>81</v>
      </c>
      <c r="BK550" s="185">
        <f>ROUND(I550*H550,2)</f>
        <v>0</v>
      </c>
      <c r="BL550" s="23" t="s">
        <v>165</v>
      </c>
      <c r="BM550" s="23" t="s">
        <v>609</v>
      </c>
    </row>
    <row r="551" spans="2:51" s="11" customFormat="1" ht="13.5">
      <c r="B551" s="186"/>
      <c r="D551" s="187" t="s">
        <v>167</v>
      </c>
      <c r="E551" s="188" t="s">
        <v>5</v>
      </c>
      <c r="F551" s="189" t="s">
        <v>610</v>
      </c>
      <c r="H551" s="190">
        <v>57.4</v>
      </c>
      <c r="I551" s="191"/>
      <c r="L551" s="186"/>
      <c r="M551" s="192"/>
      <c r="N551" s="193"/>
      <c r="O551" s="193"/>
      <c r="P551" s="193"/>
      <c r="Q551" s="193"/>
      <c r="R551" s="193"/>
      <c r="S551" s="193"/>
      <c r="T551" s="194"/>
      <c r="AT551" s="188" t="s">
        <v>167</v>
      </c>
      <c r="AU551" s="188" t="s">
        <v>83</v>
      </c>
      <c r="AV551" s="11" t="s">
        <v>83</v>
      </c>
      <c r="AW551" s="11" t="s">
        <v>36</v>
      </c>
      <c r="AX551" s="11" t="s">
        <v>81</v>
      </c>
      <c r="AY551" s="188" t="s">
        <v>157</v>
      </c>
    </row>
    <row r="552" spans="2:65" s="1" customFormat="1" ht="25.5" customHeight="1">
      <c r="B552" s="173"/>
      <c r="C552" s="174" t="s">
        <v>611</v>
      </c>
      <c r="D552" s="174" t="s">
        <v>160</v>
      </c>
      <c r="E552" s="175" t="s">
        <v>612</v>
      </c>
      <c r="F552" s="176" t="s">
        <v>613</v>
      </c>
      <c r="G552" s="177" t="s">
        <v>458</v>
      </c>
      <c r="H552" s="178">
        <v>6</v>
      </c>
      <c r="I552" s="179"/>
      <c r="J552" s="180">
        <f>ROUND(I552*H552,2)</f>
        <v>0</v>
      </c>
      <c r="K552" s="176" t="s">
        <v>164</v>
      </c>
      <c r="L552" s="40"/>
      <c r="M552" s="181" t="s">
        <v>5</v>
      </c>
      <c r="N552" s="182" t="s">
        <v>44</v>
      </c>
      <c r="O552" s="41"/>
      <c r="P552" s="183">
        <f>O552*H552</f>
        <v>0</v>
      </c>
      <c r="Q552" s="183">
        <v>0</v>
      </c>
      <c r="R552" s="183">
        <f>Q552*H552</f>
        <v>0</v>
      </c>
      <c r="S552" s="183">
        <v>0.066</v>
      </c>
      <c r="T552" s="184">
        <f>S552*H552</f>
        <v>0.396</v>
      </c>
      <c r="AR552" s="23" t="s">
        <v>165</v>
      </c>
      <c r="AT552" s="23" t="s">
        <v>160</v>
      </c>
      <c r="AU552" s="23" t="s">
        <v>83</v>
      </c>
      <c r="AY552" s="23" t="s">
        <v>157</v>
      </c>
      <c r="BE552" s="185">
        <f>IF(N552="základní",J552,0)</f>
        <v>0</v>
      </c>
      <c r="BF552" s="185">
        <f>IF(N552="snížená",J552,0)</f>
        <v>0</v>
      </c>
      <c r="BG552" s="185">
        <f>IF(N552="zákl. přenesená",J552,0)</f>
        <v>0</v>
      </c>
      <c r="BH552" s="185">
        <f>IF(N552="sníž. přenesená",J552,0)</f>
        <v>0</v>
      </c>
      <c r="BI552" s="185">
        <f>IF(N552="nulová",J552,0)</f>
        <v>0</v>
      </c>
      <c r="BJ552" s="23" t="s">
        <v>81</v>
      </c>
      <c r="BK552" s="185">
        <f>ROUND(I552*H552,2)</f>
        <v>0</v>
      </c>
      <c r="BL552" s="23" t="s">
        <v>165</v>
      </c>
      <c r="BM552" s="23" t="s">
        <v>614</v>
      </c>
    </row>
    <row r="553" spans="2:51" s="11" customFormat="1" ht="13.5">
      <c r="B553" s="186"/>
      <c r="D553" s="187" t="s">
        <v>167</v>
      </c>
      <c r="E553" s="188" t="s">
        <v>5</v>
      </c>
      <c r="F553" s="189" t="s">
        <v>615</v>
      </c>
      <c r="H553" s="190">
        <v>6</v>
      </c>
      <c r="I553" s="191"/>
      <c r="L553" s="186"/>
      <c r="M553" s="192"/>
      <c r="N553" s="193"/>
      <c r="O553" s="193"/>
      <c r="P553" s="193"/>
      <c r="Q553" s="193"/>
      <c r="R553" s="193"/>
      <c r="S553" s="193"/>
      <c r="T553" s="194"/>
      <c r="AT553" s="188" t="s">
        <v>167</v>
      </c>
      <c r="AU553" s="188" t="s">
        <v>83</v>
      </c>
      <c r="AV553" s="11" t="s">
        <v>83</v>
      </c>
      <c r="AW553" s="11" t="s">
        <v>36</v>
      </c>
      <c r="AX553" s="11" t="s">
        <v>81</v>
      </c>
      <c r="AY553" s="188" t="s">
        <v>157</v>
      </c>
    </row>
    <row r="554" spans="2:65" s="1" customFormat="1" ht="25.5" customHeight="1">
      <c r="B554" s="173"/>
      <c r="C554" s="174" t="s">
        <v>616</v>
      </c>
      <c r="D554" s="174" t="s">
        <v>160</v>
      </c>
      <c r="E554" s="175" t="s">
        <v>617</v>
      </c>
      <c r="F554" s="176" t="s">
        <v>618</v>
      </c>
      <c r="G554" s="177" t="s">
        <v>207</v>
      </c>
      <c r="H554" s="178">
        <v>584.75</v>
      </c>
      <c r="I554" s="179"/>
      <c r="J554" s="180">
        <f>ROUND(I554*H554,2)</f>
        <v>0</v>
      </c>
      <c r="K554" s="176" t="s">
        <v>164</v>
      </c>
      <c r="L554" s="40"/>
      <c r="M554" s="181" t="s">
        <v>5</v>
      </c>
      <c r="N554" s="182" t="s">
        <v>44</v>
      </c>
      <c r="O554" s="41"/>
      <c r="P554" s="183">
        <f>O554*H554</f>
        <v>0</v>
      </c>
      <c r="Q554" s="183">
        <v>0</v>
      </c>
      <c r="R554" s="183">
        <f>Q554*H554</f>
        <v>0</v>
      </c>
      <c r="S554" s="183">
        <v>0.01</v>
      </c>
      <c r="T554" s="184">
        <f>S554*H554</f>
        <v>5.8475</v>
      </c>
      <c r="AR554" s="23" t="s">
        <v>165</v>
      </c>
      <c r="AT554" s="23" t="s">
        <v>160</v>
      </c>
      <c r="AU554" s="23" t="s">
        <v>83</v>
      </c>
      <c r="AY554" s="23" t="s">
        <v>157</v>
      </c>
      <c r="BE554" s="185">
        <f>IF(N554="základní",J554,0)</f>
        <v>0</v>
      </c>
      <c r="BF554" s="185">
        <f>IF(N554="snížená",J554,0)</f>
        <v>0</v>
      </c>
      <c r="BG554" s="185">
        <f>IF(N554="zákl. přenesená",J554,0)</f>
        <v>0</v>
      </c>
      <c r="BH554" s="185">
        <f>IF(N554="sníž. přenesená",J554,0)</f>
        <v>0</v>
      </c>
      <c r="BI554" s="185">
        <f>IF(N554="nulová",J554,0)</f>
        <v>0</v>
      </c>
      <c r="BJ554" s="23" t="s">
        <v>81</v>
      </c>
      <c r="BK554" s="185">
        <f>ROUND(I554*H554,2)</f>
        <v>0</v>
      </c>
      <c r="BL554" s="23" t="s">
        <v>165</v>
      </c>
      <c r="BM554" s="23" t="s">
        <v>619</v>
      </c>
    </row>
    <row r="555" spans="2:47" s="1" customFormat="1" ht="40.5">
      <c r="B555" s="40"/>
      <c r="D555" s="187" t="s">
        <v>177</v>
      </c>
      <c r="F555" s="197" t="s">
        <v>620</v>
      </c>
      <c r="I555" s="148"/>
      <c r="L555" s="40"/>
      <c r="M555" s="196"/>
      <c r="N555" s="41"/>
      <c r="O555" s="41"/>
      <c r="P555" s="41"/>
      <c r="Q555" s="41"/>
      <c r="R555" s="41"/>
      <c r="S555" s="41"/>
      <c r="T555" s="69"/>
      <c r="AT555" s="23" t="s">
        <v>177</v>
      </c>
      <c r="AU555" s="23" t="s">
        <v>83</v>
      </c>
    </row>
    <row r="556" spans="2:51" s="11" customFormat="1" ht="27">
      <c r="B556" s="186"/>
      <c r="D556" s="187" t="s">
        <v>167</v>
      </c>
      <c r="E556" s="188" t="s">
        <v>5</v>
      </c>
      <c r="F556" s="189" t="s">
        <v>546</v>
      </c>
      <c r="H556" s="190">
        <v>514.39</v>
      </c>
      <c r="I556" s="191"/>
      <c r="L556" s="186"/>
      <c r="M556" s="192"/>
      <c r="N556" s="193"/>
      <c r="O556" s="193"/>
      <c r="P556" s="193"/>
      <c r="Q556" s="193"/>
      <c r="R556" s="193"/>
      <c r="S556" s="193"/>
      <c r="T556" s="194"/>
      <c r="AT556" s="188" t="s">
        <v>167</v>
      </c>
      <c r="AU556" s="188" t="s">
        <v>83</v>
      </c>
      <c r="AV556" s="11" t="s">
        <v>83</v>
      </c>
      <c r="AW556" s="11" t="s">
        <v>36</v>
      </c>
      <c r="AX556" s="11" t="s">
        <v>73</v>
      </c>
      <c r="AY556" s="188" t="s">
        <v>157</v>
      </c>
    </row>
    <row r="557" spans="2:51" s="11" customFormat="1" ht="13.5">
      <c r="B557" s="186"/>
      <c r="D557" s="187" t="s">
        <v>167</v>
      </c>
      <c r="E557" s="188" t="s">
        <v>5</v>
      </c>
      <c r="F557" s="189" t="s">
        <v>547</v>
      </c>
      <c r="H557" s="190">
        <v>70.36</v>
      </c>
      <c r="I557" s="191"/>
      <c r="L557" s="186"/>
      <c r="M557" s="192"/>
      <c r="N557" s="193"/>
      <c r="O557" s="193"/>
      <c r="P557" s="193"/>
      <c r="Q557" s="193"/>
      <c r="R557" s="193"/>
      <c r="S557" s="193"/>
      <c r="T557" s="194"/>
      <c r="AT557" s="188" t="s">
        <v>167</v>
      </c>
      <c r="AU557" s="188" t="s">
        <v>83</v>
      </c>
      <c r="AV557" s="11" t="s">
        <v>83</v>
      </c>
      <c r="AW557" s="11" t="s">
        <v>36</v>
      </c>
      <c r="AX557" s="11" t="s">
        <v>73</v>
      </c>
      <c r="AY557" s="188" t="s">
        <v>157</v>
      </c>
    </row>
    <row r="558" spans="2:51" s="12" customFormat="1" ht="13.5">
      <c r="B558" s="198"/>
      <c r="D558" s="187" t="s">
        <v>167</v>
      </c>
      <c r="E558" s="199" t="s">
        <v>5</v>
      </c>
      <c r="F558" s="200" t="s">
        <v>523</v>
      </c>
      <c r="H558" s="201">
        <v>584.75</v>
      </c>
      <c r="I558" s="202"/>
      <c r="L558" s="198"/>
      <c r="M558" s="203"/>
      <c r="N558" s="204"/>
      <c r="O558" s="204"/>
      <c r="P558" s="204"/>
      <c r="Q558" s="204"/>
      <c r="R558" s="204"/>
      <c r="S558" s="204"/>
      <c r="T558" s="205"/>
      <c r="AT558" s="199" t="s">
        <v>167</v>
      </c>
      <c r="AU558" s="199" t="s">
        <v>83</v>
      </c>
      <c r="AV558" s="12" t="s">
        <v>165</v>
      </c>
      <c r="AW558" s="12" t="s">
        <v>36</v>
      </c>
      <c r="AX558" s="12" t="s">
        <v>81</v>
      </c>
      <c r="AY558" s="199" t="s">
        <v>157</v>
      </c>
    </row>
    <row r="559" spans="2:65" s="1" customFormat="1" ht="25.5" customHeight="1">
      <c r="B559" s="173"/>
      <c r="C559" s="174" t="s">
        <v>621</v>
      </c>
      <c r="D559" s="174" t="s">
        <v>160</v>
      </c>
      <c r="E559" s="175" t="s">
        <v>622</v>
      </c>
      <c r="F559" s="176" t="s">
        <v>623</v>
      </c>
      <c r="G559" s="177" t="s">
        <v>207</v>
      </c>
      <c r="H559" s="178">
        <v>1631.405</v>
      </c>
      <c r="I559" s="179"/>
      <c r="J559" s="180">
        <f>ROUND(I559*H559,2)</f>
        <v>0</v>
      </c>
      <c r="K559" s="176" t="s">
        <v>164</v>
      </c>
      <c r="L559" s="40"/>
      <c r="M559" s="181" t="s">
        <v>5</v>
      </c>
      <c r="N559" s="182" t="s">
        <v>44</v>
      </c>
      <c r="O559" s="41"/>
      <c r="P559" s="183">
        <f>O559*H559</f>
        <v>0</v>
      </c>
      <c r="Q559" s="183">
        <v>0</v>
      </c>
      <c r="R559" s="183">
        <f>Q559*H559</f>
        <v>0</v>
      </c>
      <c r="S559" s="183">
        <v>0.046</v>
      </c>
      <c r="T559" s="184">
        <f>S559*H559</f>
        <v>75.04463</v>
      </c>
      <c r="AR559" s="23" t="s">
        <v>165</v>
      </c>
      <c r="AT559" s="23" t="s">
        <v>160</v>
      </c>
      <c r="AU559" s="23" t="s">
        <v>83</v>
      </c>
      <c r="AY559" s="23" t="s">
        <v>157</v>
      </c>
      <c r="BE559" s="185">
        <f>IF(N559="základní",J559,0)</f>
        <v>0</v>
      </c>
      <c r="BF559" s="185">
        <f>IF(N559="snížená",J559,0)</f>
        <v>0</v>
      </c>
      <c r="BG559" s="185">
        <f>IF(N559="zákl. přenesená",J559,0)</f>
        <v>0</v>
      </c>
      <c r="BH559" s="185">
        <f>IF(N559="sníž. přenesená",J559,0)</f>
        <v>0</v>
      </c>
      <c r="BI559" s="185">
        <f>IF(N559="nulová",J559,0)</f>
        <v>0</v>
      </c>
      <c r="BJ559" s="23" t="s">
        <v>81</v>
      </c>
      <c r="BK559" s="185">
        <f>ROUND(I559*H559,2)</f>
        <v>0</v>
      </c>
      <c r="BL559" s="23" t="s">
        <v>165</v>
      </c>
      <c r="BM559" s="23" t="s">
        <v>624</v>
      </c>
    </row>
    <row r="560" spans="2:47" s="1" customFormat="1" ht="40.5">
      <c r="B560" s="40"/>
      <c r="D560" s="187" t="s">
        <v>177</v>
      </c>
      <c r="F560" s="197" t="s">
        <v>620</v>
      </c>
      <c r="I560" s="148"/>
      <c r="L560" s="40"/>
      <c r="M560" s="196"/>
      <c r="N560" s="41"/>
      <c r="O560" s="41"/>
      <c r="P560" s="41"/>
      <c r="Q560" s="41"/>
      <c r="R560" s="41"/>
      <c r="S560" s="41"/>
      <c r="T560" s="69"/>
      <c r="AT560" s="23" t="s">
        <v>177</v>
      </c>
      <c r="AU560" s="23" t="s">
        <v>83</v>
      </c>
    </row>
    <row r="561" spans="2:51" s="11" customFormat="1" ht="13.5">
      <c r="B561" s="186"/>
      <c r="D561" s="187" t="s">
        <v>167</v>
      </c>
      <c r="E561" s="188" t="s">
        <v>5</v>
      </c>
      <c r="F561" s="189" t="s">
        <v>625</v>
      </c>
      <c r="H561" s="190">
        <v>113.076</v>
      </c>
      <c r="I561" s="191"/>
      <c r="L561" s="186"/>
      <c r="M561" s="192"/>
      <c r="N561" s="193"/>
      <c r="O561" s="193"/>
      <c r="P561" s="193"/>
      <c r="Q561" s="193"/>
      <c r="R561" s="193"/>
      <c r="S561" s="193"/>
      <c r="T561" s="194"/>
      <c r="AT561" s="188" t="s">
        <v>167</v>
      </c>
      <c r="AU561" s="188" t="s">
        <v>83</v>
      </c>
      <c r="AV561" s="11" t="s">
        <v>83</v>
      </c>
      <c r="AW561" s="11" t="s">
        <v>36</v>
      </c>
      <c r="AX561" s="11" t="s">
        <v>73</v>
      </c>
      <c r="AY561" s="188" t="s">
        <v>157</v>
      </c>
    </row>
    <row r="562" spans="2:51" s="11" customFormat="1" ht="13.5">
      <c r="B562" s="186"/>
      <c r="D562" s="187" t="s">
        <v>167</v>
      </c>
      <c r="E562" s="188" t="s">
        <v>5</v>
      </c>
      <c r="F562" s="189" t="s">
        <v>626</v>
      </c>
      <c r="H562" s="190">
        <v>156.168</v>
      </c>
      <c r="I562" s="191"/>
      <c r="L562" s="186"/>
      <c r="M562" s="192"/>
      <c r="N562" s="193"/>
      <c r="O562" s="193"/>
      <c r="P562" s="193"/>
      <c r="Q562" s="193"/>
      <c r="R562" s="193"/>
      <c r="S562" s="193"/>
      <c r="T562" s="194"/>
      <c r="AT562" s="188" t="s">
        <v>167</v>
      </c>
      <c r="AU562" s="188" t="s">
        <v>83</v>
      </c>
      <c r="AV562" s="11" t="s">
        <v>83</v>
      </c>
      <c r="AW562" s="11" t="s">
        <v>36</v>
      </c>
      <c r="AX562" s="11" t="s">
        <v>73</v>
      </c>
      <c r="AY562" s="188" t="s">
        <v>157</v>
      </c>
    </row>
    <row r="563" spans="2:51" s="11" customFormat="1" ht="13.5">
      <c r="B563" s="186"/>
      <c r="D563" s="187" t="s">
        <v>167</v>
      </c>
      <c r="E563" s="188" t="s">
        <v>5</v>
      </c>
      <c r="F563" s="189" t="s">
        <v>627</v>
      </c>
      <c r="H563" s="190">
        <v>65.642</v>
      </c>
      <c r="I563" s="191"/>
      <c r="L563" s="186"/>
      <c r="M563" s="192"/>
      <c r="N563" s="193"/>
      <c r="O563" s="193"/>
      <c r="P563" s="193"/>
      <c r="Q563" s="193"/>
      <c r="R563" s="193"/>
      <c r="S563" s="193"/>
      <c r="T563" s="194"/>
      <c r="AT563" s="188" t="s">
        <v>167</v>
      </c>
      <c r="AU563" s="188" t="s">
        <v>83</v>
      </c>
      <c r="AV563" s="11" t="s">
        <v>83</v>
      </c>
      <c r="AW563" s="11" t="s">
        <v>36</v>
      </c>
      <c r="AX563" s="11" t="s">
        <v>73</v>
      </c>
      <c r="AY563" s="188" t="s">
        <v>157</v>
      </c>
    </row>
    <row r="564" spans="2:51" s="11" customFormat="1" ht="13.5">
      <c r="B564" s="186"/>
      <c r="D564" s="187" t="s">
        <v>167</v>
      </c>
      <c r="E564" s="188" t="s">
        <v>5</v>
      </c>
      <c r="F564" s="189" t="s">
        <v>628</v>
      </c>
      <c r="H564" s="190">
        <v>64.67</v>
      </c>
      <c r="I564" s="191"/>
      <c r="L564" s="186"/>
      <c r="M564" s="192"/>
      <c r="N564" s="193"/>
      <c r="O564" s="193"/>
      <c r="P564" s="193"/>
      <c r="Q564" s="193"/>
      <c r="R564" s="193"/>
      <c r="S564" s="193"/>
      <c r="T564" s="194"/>
      <c r="AT564" s="188" t="s">
        <v>167</v>
      </c>
      <c r="AU564" s="188" t="s">
        <v>83</v>
      </c>
      <c r="AV564" s="11" t="s">
        <v>83</v>
      </c>
      <c r="AW564" s="11" t="s">
        <v>36</v>
      </c>
      <c r="AX564" s="11" t="s">
        <v>73</v>
      </c>
      <c r="AY564" s="188" t="s">
        <v>157</v>
      </c>
    </row>
    <row r="565" spans="2:51" s="11" customFormat="1" ht="13.5">
      <c r="B565" s="186"/>
      <c r="D565" s="187" t="s">
        <v>167</v>
      </c>
      <c r="E565" s="188" t="s">
        <v>5</v>
      </c>
      <c r="F565" s="189" t="s">
        <v>629</v>
      </c>
      <c r="H565" s="190">
        <v>50.09</v>
      </c>
      <c r="I565" s="191"/>
      <c r="L565" s="186"/>
      <c r="M565" s="192"/>
      <c r="N565" s="193"/>
      <c r="O565" s="193"/>
      <c r="P565" s="193"/>
      <c r="Q565" s="193"/>
      <c r="R565" s="193"/>
      <c r="S565" s="193"/>
      <c r="T565" s="194"/>
      <c r="AT565" s="188" t="s">
        <v>167</v>
      </c>
      <c r="AU565" s="188" t="s">
        <v>83</v>
      </c>
      <c r="AV565" s="11" t="s">
        <v>83</v>
      </c>
      <c r="AW565" s="11" t="s">
        <v>36</v>
      </c>
      <c r="AX565" s="11" t="s">
        <v>73</v>
      </c>
      <c r="AY565" s="188" t="s">
        <v>157</v>
      </c>
    </row>
    <row r="566" spans="2:51" s="11" customFormat="1" ht="13.5">
      <c r="B566" s="186"/>
      <c r="D566" s="187" t="s">
        <v>167</v>
      </c>
      <c r="E566" s="188" t="s">
        <v>5</v>
      </c>
      <c r="F566" s="189" t="s">
        <v>630</v>
      </c>
      <c r="H566" s="190">
        <v>59.162</v>
      </c>
      <c r="I566" s="191"/>
      <c r="L566" s="186"/>
      <c r="M566" s="192"/>
      <c r="N566" s="193"/>
      <c r="O566" s="193"/>
      <c r="P566" s="193"/>
      <c r="Q566" s="193"/>
      <c r="R566" s="193"/>
      <c r="S566" s="193"/>
      <c r="T566" s="194"/>
      <c r="AT566" s="188" t="s">
        <v>167</v>
      </c>
      <c r="AU566" s="188" t="s">
        <v>83</v>
      </c>
      <c r="AV566" s="11" t="s">
        <v>83</v>
      </c>
      <c r="AW566" s="11" t="s">
        <v>36</v>
      </c>
      <c r="AX566" s="11" t="s">
        <v>73</v>
      </c>
      <c r="AY566" s="188" t="s">
        <v>157</v>
      </c>
    </row>
    <row r="567" spans="2:51" s="11" customFormat="1" ht="13.5">
      <c r="B567" s="186"/>
      <c r="D567" s="187" t="s">
        <v>167</v>
      </c>
      <c r="E567" s="188" t="s">
        <v>5</v>
      </c>
      <c r="F567" s="189" t="s">
        <v>631</v>
      </c>
      <c r="H567" s="190">
        <v>103.032</v>
      </c>
      <c r="I567" s="191"/>
      <c r="L567" s="186"/>
      <c r="M567" s="192"/>
      <c r="N567" s="193"/>
      <c r="O567" s="193"/>
      <c r="P567" s="193"/>
      <c r="Q567" s="193"/>
      <c r="R567" s="193"/>
      <c r="S567" s="193"/>
      <c r="T567" s="194"/>
      <c r="AT567" s="188" t="s">
        <v>167</v>
      </c>
      <c r="AU567" s="188" t="s">
        <v>83</v>
      </c>
      <c r="AV567" s="11" t="s">
        <v>83</v>
      </c>
      <c r="AW567" s="11" t="s">
        <v>36</v>
      </c>
      <c r="AX567" s="11" t="s">
        <v>73</v>
      </c>
      <c r="AY567" s="188" t="s">
        <v>157</v>
      </c>
    </row>
    <row r="568" spans="2:51" s="11" customFormat="1" ht="13.5">
      <c r="B568" s="186"/>
      <c r="D568" s="187" t="s">
        <v>167</v>
      </c>
      <c r="E568" s="188" t="s">
        <v>5</v>
      </c>
      <c r="F568" s="189" t="s">
        <v>632</v>
      </c>
      <c r="H568" s="190">
        <v>50.998</v>
      </c>
      <c r="I568" s="191"/>
      <c r="L568" s="186"/>
      <c r="M568" s="192"/>
      <c r="N568" s="193"/>
      <c r="O568" s="193"/>
      <c r="P568" s="193"/>
      <c r="Q568" s="193"/>
      <c r="R568" s="193"/>
      <c r="S568" s="193"/>
      <c r="T568" s="194"/>
      <c r="AT568" s="188" t="s">
        <v>167</v>
      </c>
      <c r="AU568" s="188" t="s">
        <v>83</v>
      </c>
      <c r="AV568" s="11" t="s">
        <v>83</v>
      </c>
      <c r="AW568" s="11" t="s">
        <v>36</v>
      </c>
      <c r="AX568" s="11" t="s">
        <v>73</v>
      </c>
      <c r="AY568" s="188" t="s">
        <v>157</v>
      </c>
    </row>
    <row r="569" spans="2:51" s="11" customFormat="1" ht="13.5">
      <c r="B569" s="186"/>
      <c r="D569" s="187" t="s">
        <v>167</v>
      </c>
      <c r="E569" s="188" t="s">
        <v>5</v>
      </c>
      <c r="F569" s="189" t="s">
        <v>633</v>
      </c>
      <c r="H569" s="190">
        <v>188.374</v>
      </c>
      <c r="I569" s="191"/>
      <c r="L569" s="186"/>
      <c r="M569" s="192"/>
      <c r="N569" s="193"/>
      <c r="O569" s="193"/>
      <c r="P569" s="193"/>
      <c r="Q569" s="193"/>
      <c r="R569" s="193"/>
      <c r="S569" s="193"/>
      <c r="T569" s="194"/>
      <c r="AT569" s="188" t="s">
        <v>167</v>
      </c>
      <c r="AU569" s="188" t="s">
        <v>83</v>
      </c>
      <c r="AV569" s="11" t="s">
        <v>83</v>
      </c>
      <c r="AW569" s="11" t="s">
        <v>36</v>
      </c>
      <c r="AX569" s="11" t="s">
        <v>73</v>
      </c>
      <c r="AY569" s="188" t="s">
        <v>157</v>
      </c>
    </row>
    <row r="570" spans="2:51" s="11" customFormat="1" ht="13.5">
      <c r="B570" s="186"/>
      <c r="D570" s="187" t="s">
        <v>167</v>
      </c>
      <c r="E570" s="188" t="s">
        <v>5</v>
      </c>
      <c r="F570" s="189" t="s">
        <v>634</v>
      </c>
      <c r="H570" s="190">
        <v>39.658</v>
      </c>
      <c r="I570" s="191"/>
      <c r="L570" s="186"/>
      <c r="M570" s="192"/>
      <c r="N570" s="193"/>
      <c r="O570" s="193"/>
      <c r="P570" s="193"/>
      <c r="Q570" s="193"/>
      <c r="R570" s="193"/>
      <c r="S570" s="193"/>
      <c r="T570" s="194"/>
      <c r="AT570" s="188" t="s">
        <v>167</v>
      </c>
      <c r="AU570" s="188" t="s">
        <v>83</v>
      </c>
      <c r="AV570" s="11" t="s">
        <v>83</v>
      </c>
      <c r="AW570" s="11" t="s">
        <v>36</v>
      </c>
      <c r="AX570" s="11" t="s">
        <v>73</v>
      </c>
      <c r="AY570" s="188" t="s">
        <v>157</v>
      </c>
    </row>
    <row r="571" spans="2:51" s="11" customFormat="1" ht="13.5">
      <c r="B571" s="186"/>
      <c r="D571" s="187" t="s">
        <v>167</v>
      </c>
      <c r="E571" s="188" t="s">
        <v>5</v>
      </c>
      <c r="F571" s="189" t="s">
        <v>635</v>
      </c>
      <c r="H571" s="190">
        <v>77.566</v>
      </c>
      <c r="I571" s="191"/>
      <c r="L571" s="186"/>
      <c r="M571" s="192"/>
      <c r="N571" s="193"/>
      <c r="O571" s="193"/>
      <c r="P571" s="193"/>
      <c r="Q571" s="193"/>
      <c r="R571" s="193"/>
      <c r="S571" s="193"/>
      <c r="T571" s="194"/>
      <c r="AT571" s="188" t="s">
        <v>167</v>
      </c>
      <c r="AU571" s="188" t="s">
        <v>83</v>
      </c>
      <c r="AV571" s="11" t="s">
        <v>83</v>
      </c>
      <c r="AW571" s="11" t="s">
        <v>36</v>
      </c>
      <c r="AX571" s="11" t="s">
        <v>73</v>
      </c>
      <c r="AY571" s="188" t="s">
        <v>157</v>
      </c>
    </row>
    <row r="572" spans="2:51" s="11" customFormat="1" ht="13.5">
      <c r="B572" s="186"/>
      <c r="D572" s="187" t="s">
        <v>167</v>
      </c>
      <c r="E572" s="188" t="s">
        <v>5</v>
      </c>
      <c r="F572" s="189" t="s">
        <v>636</v>
      </c>
      <c r="H572" s="190">
        <v>90.655</v>
      </c>
      <c r="I572" s="191"/>
      <c r="L572" s="186"/>
      <c r="M572" s="192"/>
      <c r="N572" s="193"/>
      <c r="O572" s="193"/>
      <c r="P572" s="193"/>
      <c r="Q572" s="193"/>
      <c r="R572" s="193"/>
      <c r="S572" s="193"/>
      <c r="T572" s="194"/>
      <c r="AT572" s="188" t="s">
        <v>167</v>
      </c>
      <c r="AU572" s="188" t="s">
        <v>83</v>
      </c>
      <c r="AV572" s="11" t="s">
        <v>83</v>
      </c>
      <c r="AW572" s="11" t="s">
        <v>36</v>
      </c>
      <c r="AX572" s="11" t="s">
        <v>73</v>
      </c>
      <c r="AY572" s="188" t="s">
        <v>157</v>
      </c>
    </row>
    <row r="573" spans="2:51" s="11" customFormat="1" ht="13.5">
      <c r="B573" s="186"/>
      <c r="D573" s="187" t="s">
        <v>167</v>
      </c>
      <c r="E573" s="188" t="s">
        <v>5</v>
      </c>
      <c r="F573" s="189" t="s">
        <v>348</v>
      </c>
      <c r="H573" s="190">
        <v>71.474</v>
      </c>
      <c r="I573" s="191"/>
      <c r="L573" s="186"/>
      <c r="M573" s="192"/>
      <c r="N573" s="193"/>
      <c r="O573" s="193"/>
      <c r="P573" s="193"/>
      <c r="Q573" s="193"/>
      <c r="R573" s="193"/>
      <c r="S573" s="193"/>
      <c r="T573" s="194"/>
      <c r="AT573" s="188" t="s">
        <v>167</v>
      </c>
      <c r="AU573" s="188" t="s">
        <v>83</v>
      </c>
      <c r="AV573" s="11" t="s">
        <v>83</v>
      </c>
      <c r="AW573" s="11" t="s">
        <v>36</v>
      </c>
      <c r="AX573" s="11" t="s">
        <v>73</v>
      </c>
      <c r="AY573" s="188" t="s">
        <v>157</v>
      </c>
    </row>
    <row r="574" spans="2:51" s="11" customFormat="1" ht="13.5">
      <c r="B574" s="186"/>
      <c r="D574" s="187" t="s">
        <v>167</v>
      </c>
      <c r="E574" s="188" t="s">
        <v>5</v>
      </c>
      <c r="F574" s="189" t="s">
        <v>637</v>
      </c>
      <c r="H574" s="190">
        <v>58.385</v>
      </c>
      <c r="I574" s="191"/>
      <c r="L574" s="186"/>
      <c r="M574" s="192"/>
      <c r="N574" s="193"/>
      <c r="O574" s="193"/>
      <c r="P574" s="193"/>
      <c r="Q574" s="193"/>
      <c r="R574" s="193"/>
      <c r="S574" s="193"/>
      <c r="T574" s="194"/>
      <c r="AT574" s="188" t="s">
        <v>167</v>
      </c>
      <c r="AU574" s="188" t="s">
        <v>83</v>
      </c>
      <c r="AV574" s="11" t="s">
        <v>83</v>
      </c>
      <c r="AW574" s="11" t="s">
        <v>36</v>
      </c>
      <c r="AX574" s="11" t="s">
        <v>73</v>
      </c>
      <c r="AY574" s="188" t="s">
        <v>157</v>
      </c>
    </row>
    <row r="575" spans="2:51" s="11" customFormat="1" ht="13.5">
      <c r="B575" s="186"/>
      <c r="D575" s="187" t="s">
        <v>167</v>
      </c>
      <c r="E575" s="188" t="s">
        <v>5</v>
      </c>
      <c r="F575" s="189" t="s">
        <v>637</v>
      </c>
      <c r="H575" s="190">
        <v>58.385</v>
      </c>
      <c r="I575" s="191"/>
      <c r="L575" s="186"/>
      <c r="M575" s="192"/>
      <c r="N575" s="193"/>
      <c r="O575" s="193"/>
      <c r="P575" s="193"/>
      <c r="Q575" s="193"/>
      <c r="R575" s="193"/>
      <c r="S575" s="193"/>
      <c r="T575" s="194"/>
      <c r="AT575" s="188" t="s">
        <v>167</v>
      </c>
      <c r="AU575" s="188" t="s">
        <v>83</v>
      </c>
      <c r="AV575" s="11" t="s">
        <v>83</v>
      </c>
      <c r="AW575" s="11" t="s">
        <v>36</v>
      </c>
      <c r="AX575" s="11" t="s">
        <v>73</v>
      </c>
      <c r="AY575" s="188" t="s">
        <v>157</v>
      </c>
    </row>
    <row r="576" spans="2:51" s="11" customFormat="1" ht="13.5">
      <c r="B576" s="186"/>
      <c r="D576" s="187" t="s">
        <v>167</v>
      </c>
      <c r="E576" s="188" t="s">
        <v>5</v>
      </c>
      <c r="F576" s="189" t="s">
        <v>638</v>
      </c>
      <c r="H576" s="190">
        <v>51.97</v>
      </c>
      <c r="I576" s="191"/>
      <c r="L576" s="186"/>
      <c r="M576" s="192"/>
      <c r="N576" s="193"/>
      <c r="O576" s="193"/>
      <c r="P576" s="193"/>
      <c r="Q576" s="193"/>
      <c r="R576" s="193"/>
      <c r="S576" s="193"/>
      <c r="T576" s="194"/>
      <c r="AT576" s="188" t="s">
        <v>167</v>
      </c>
      <c r="AU576" s="188" t="s">
        <v>83</v>
      </c>
      <c r="AV576" s="11" t="s">
        <v>83</v>
      </c>
      <c r="AW576" s="11" t="s">
        <v>36</v>
      </c>
      <c r="AX576" s="11" t="s">
        <v>73</v>
      </c>
      <c r="AY576" s="188" t="s">
        <v>157</v>
      </c>
    </row>
    <row r="577" spans="2:51" s="11" customFormat="1" ht="13.5">
      <c r="B577" s="186"/>
      <c r="D577" s="187" t="s">
        <v>167</v>
      </c>
      <c r="E577" s="188" t="s">
        <v>5</v>
      </c>
      <c r="F577" s="189" t="s">
        <v>639</v>
      </c>
      <c r="H577" s="190">
        <v>71.215</v>
      </c>
      <c r="I577" s="191"/>
      <c r="L577" s="186"/>
      <c r="M577" s="192"/>
      <c r="N577" s="193"/>
      <c r="O577" s="193"/>
      <c r="P577" s="193"/>
      <c r="Q577" s="193"/>
      <c r="R577" s="193"/>
      <c r="S577" s="193"/>
      <c r="T577" s="194"/>
      <c r="AT577" s="188" t="s">
        <v>167</v>
      </c>
      <c r="AU577" s="188" t="s">
        <v>83</v>
      </c>
      <c r="AV577" s="11" t="s">
        <v>83</v>
      </c>
      <c r="AW577" s="11" t="s">
        <v>36</v>
      </c>
      <c r="AX577" s="11" t="s">
        <v>73</v>
      </c>
      <c r="AY577" s="188" t="s">
        <v>157</v>
      </c>
    </row>
    <row r="578" spans="2:51" s="11" customFormat="1" ht="13.5">
      <c r="B578" s="186"/>
      <c r="D578" s="187" t="s">
        <v>167</v>
      </c>
      <c r="E578" s="188" t="s">
        <v>5</v>
      </c>
      <c r="F578" s="189" t="s">
        <v>372</v>
      </c>
      <c r="H578" s="190">
        <v>37.973</v>
      </c>
      <c r="I578" s="191"/>
      <c r="L578" s="186"/>
      <c r="M578" s="192"/>
      <c r="N578" s="193"/>
      <c r="O578" s="193"/>
      <c r="P578" s="193"/>
      <c r="Q578" s="193"/>
      <c r="R578" s="193"/>
      <c r="S578" s="193"/>
      <c r="T578" s="194"/>
      <c r="AT578" s="188" t="s">
        <v>167</v>
      </c>
      <c r="AU578" s="188" t="s">
        <v>83</v>
      </c>
      <c r="AV578" s="11" t="s">
        <v>83</v>
      </c>
      <c r="AW578" s="11" t="s">
        <v>36</v>
      </c>
      <c r="AX578" s="11" t="s">
        <v>73</v>
      </c>
      <c r="AY578" s="188" t="s">
        <v>157</v>
      </c>
    </row>
    <row r="579" spans="2:51" s="11" customFormat="1" ht="13.5">
      <c r="B579" s="186"/>
      <c r="D579" s="187" t="s">
        <v>167</v>
      </c>
      <c r="E579" s="188" t="s">
        <v>5</v>
      </c>
      <c r="F579" s="189" t="s">
        <v>640</v>
      </c>
      <c r="H579" s="190">
        <v>36.094</v>
      </c>
      <c r="I579" s="191"/>
      <c r="L579" s="186"/>
      <c r="M579" s="192"/>
      <c r="N579" s="193"/>
      <c r="O579" s="193"/>
      <c r="P579" s="193"/>
      <c r="Q579" s="193"/>
      <c r="R579" s="193"/>
      <c r="S579" s="193"/>
      <c r="T579" s="194"/>
      <c r="AT579" s="188" t="s">
        <v>167</v>
      </c>
      <c r="AU579" s="188" t="s">
        <v>83</v>
      </c>
      <c r="AV579" s="11" t="s">
        <v>83</v>
      </c>
      <c r="AW579" s="11" t="s">
        <v>36</v>
      </c>
      <c r="AX579" s="11" t="s">
        <v>73</v>
      </c>
      <c r="AY579" s="188" t="s">
        <v>157</v>
      </c>
    </row>
    <row r="580" spans="2:51" s="11" customFormat="1" ht="13.5">
      <c r="B580" s="186"/>
      <c r="D580" s="187" t="s">
        <v>167</v>
      </c>
      <c r="E580" s="188" t="s">
        <v>5</v>
      </c>
      <c r="F580" s="189" t="s">
        <v>641</v>
      </c>
      <c r="H580" s="190">
        <v>83.592</v>
      </c>
      <c r="I580" s="191"/>
      <c r="L580" s="186"/>
      <c r="M580" s="192"/>
      <c r="N580" s="193"/>
      <c r="O580" s="193"/>
      <c r="P580" s="193"/>
      <c r="Q580" s="193"/>
      <c r="R580" s="193"/>
      <c r="S580" s="193"/>
      <c r="T580" s="194"/>
      <c r="AT580" s="188" t="s">
        <v>167</v>
      </c>
      <c r="AU580" s="188" t="s">
        <v>83</v>
      </c>
      <c r="AV580" s="11" t="s">
        <v>83</v>
      </c>
      <c r="AW580" s="11" t="s">
        <v>36</v>
      </c>
      <c r="AX580" s="11" t="s">
        <v>73</v>
      </c>
      <c r="AY580" s="188" t="s">
        <v>157</v>
      </c>
    </row>
    <row r="581" spans="2:51" s="11" customFormat="1" ht="13.5">
      <c r="B581" s="186"/>
      <c r="D581" s="187" t="s">
        <v>167</v>
      </c>
      <c r="E581" s="188" t="s">
        <v>5</v>
      </c>
      <c r="F581" s="189" t="s">
        <v>642</v>
      </c>
      <c r="H581" s="190">
        <v>41.472</v>
      </c>
      <c r="I581" s="191"/>
      <c r="L581" s="186"/>
      <c r="M581" s="192"/>
      <c r="N581" s="193"/>
      <c r="O581" s="193"/>
      <c r="P581" s="193"/>
      <c r="Q581" s="193"/>
      <c r="R581" s="193"/>
      <c r="S581" s="193"/>
      <c r="T581" s="194"/>
      <c r="AT581" s="188" t="s">
        <v>167</v>
      </c>
      <c r="AU581" s="188" t="s">
        <v>83</v>
      </c>
      <c r="AV581" s="11" t="s">
        <v>83</v>
      </c>
      <c r="AW581" s="11" t="s">
        <v>36</v>
      </c>
      <c r="AX581" s="11" t="s">
        <v>73</v>
      </c>
      <c r="AY581" s="188" t="s">
        <v>157</v>
      </c>
    </row>
    <row r="582" spans="2:51" s="11" customFormat="1" ht="13.5">
      <c r="B582" s="186"/>
      <c r="D582" s="187" t="s">
        <v>167</v>
      </c>
      <c r="E582" s="188" t="s">
        <v>5</v>
      </c>
      <c r="F582" s="189" t="s">
        <v>643</v>
      </c>
      <c r="H582" s="190">
        <v>61.754</v>
      </c>
      <c r="I582" s="191"/>
      <c r="L582" s="186"/>
      <c r="M582" s="192"/>
      <c r="N582" s="193"/>
      <c r="O582" s="193"/>
      <c r="P582" s="193"/>
      <c r="Q582" s="193"/>
      <c r="R582" s="193"/>
      <c r="S582" s="193"/>
      <c r="T582" s="194"/>
      <c r="AT582" s="188" t="s">
        <v>167</v>
      </c>
      <c r="AU582" s="188" t="s">
        <v>83</v>
      </c>
      <c r="AV582" s="11" t="s">
        <v>83</v>
      </c>
      <c r="AW582" s="11" t="s">
        <v>36</v>
      </c>
      <c r="AX582" s="11" t="s">
        <v>73</v>
      </c>
      <c r="AY582" s="188" t="s">
        <v>157</v>
      </c>
    </row>
    <row r="583" spans="2:51" s="12" customFormat="1" ht="13.5">
      <c r="B583" s="198"/>
      <c r="D583" s="187" t="s">
        <v>167</v>
      </c>
      <c r="E583" s="199" t="s">
        <v>5</v>
      </c>
      <c r="F583" s="200" t="s">
        <v>523</v>
      </c>
      <c r="H583" s="201">
        <v>1631.405</v>
      </c>
      <c r="I583" s="202"/>
      <c r="L583" s="198"/>
      <c r="M583" s="203"/>
      <c r="N583" s="204"/>
      <c r="O583" s="204"/>
      <c r="P583" s="204"/>
      <c r="Q583" s="204"/>
      <c r="R583" s="204"/>
      <c r="S583" s="204"/>
      <c r="T583" s="205"/>
      <c r="AT583" s="199" t="s">
        <v>167</v>
      </c>
      <c r="AU583" s="199" t="s">
        <v>83</v>
      </c>
      <c r="AV583" s="12" t="s">
        <v>165</v>
      </c>
      <c r="AW583" s="12" t="s">
        <v>36</v>
      </c>
      <c r="AX583" s="12" t="s">
        <v>81</v>
      </c>
      <c r="AY583" s="199" t="s">
        <v>157</v>
      </c>
    </row>
    <row r="584" spans="2:63" s="10" customFormat="1" ht="29.85" customHeight="1">
      <c r="B584" s="160"/>
      <c r="D584" s="161" t="s">
        <v>72</v>
      </c>
      <c r="E584" s="171" t="s">
        <v>644</v>
      </c>
      <c r="F584" s="171" t="s">
        <v>645</v>
      </c>
      <c r="I584" s="163"/>
      <c r="J584" s="172">
        <f>BK584</f>
        <v>0</v>
      </c>
      <c r="L584" s="160"/>
      <c r="M584" s="165"/>
      <c r="N584" s="166"/>
      <c r="O584" s="166"/>
      <c r="P584" s="167">
        <f>SUM(P585:P610)</f>
        <v>0</v>
      </c>
      <c r="Q584" s="166"/>
      <c r="R584" s="167">
        <f>SUM(R585:R610)</f>
        <v>0</v>
      </c>
      <c r="S584" s="166"/>
      <c r="T584" s="168">
        <f>SUM(T585:T610)</f>
        <v>0</v>
      </c>
      <c r="AR584" s="161" t="s">
        <v>81</v>
      </c>
      <c r="AT584" s="169" t="s">
        <v>72</v>
      </c>
      <c r="AU584" s="169" t="s">
        <v>81</v>
      </c>
      <c r="AY584" s="161" t="s">
        <v>157</v>
      </c>
      <c r="BK584" s="170">
        <f>SUM(BK585:BK610)</f>
        <v>0</v>
      </c>
    </row>
    <row r="585" spans="2:65" s="1" customFormat="1" ht="25.5" customHeight="1">
      <c r="B585" s="173"/>
      <c r="C585" s="174" t="s">
        <v>646</v>
      </c>
      <c r="D585" s="174" t="s">
        <v>160</v>
      </c>
      <c r="E585" s="175" t="s">
        <v>647</v>
      </c>
      <c r="F585" s="176" t="s">
        <v>648</v>
      </c>
      <c r="G585" s="177" t="s">
        <v>200</v>
      </c>
      <c r="H585" s="178">
        <v>302.905</v>
      </c>
      <c r="I585" s="179"/>
      <c r="J585" s="180">
        <f>ROUND(I585*H585,2)</f>
        <v>0</v>
      </c>
      <c r="K585" s="176" t="s">
        <v>164</v>
      </c>
      <c r="L585" s="40"/>
      <c r="M585" s="181" t="s">
        <v>5</v>
      </c>
      <c r="N585" s="182" t="s">
        <v>44</v>
      </c>
      <c r="O585" s="41"/>
      <c r="P585" s="183">
        <f>O585*H585</f>
        <v>0</v>
      </c>
      <c r="Q585" s="183">
        <v>0</v>
      </c>
      <c r="R585" s="183">
        <f>Q585*H585</f>
        <v>0</v>
      </c>
      <c r="S585" s="183">
        <v>0</v>
      </c>
      <c r="T585" s="184">
        <f>S585*H585</f>
        <v>0</v>
      </c>
      <c r="AR585" s="23" t="s">
        <v>165</v>
      </c>
      <c r="AT585" s="23" t="s">
        <v>160</v>
      </c>
      <c r="AU585" s="23" t="s">
        <v>83</v>
      </c>
      <c r="AY585" s="23" t="s">
        <v>157</v>
      </c>
      <c r="BE585" s="185">
        <f>IF(N585="základní",J585,0)</f>
        <v>0</v>
      </c>
      <c r="BF585" s="185">
        <f>IF(N585="snížená",J585,0)</f>
        <v>0</v>
      </c>
      <c r="BG585" s="185">
        <f>IF(N585="zákl. přenesená",J585,0)</f>
        <v>0</v>
      </c>
      <c r="BH585" s="185">
        <f>IF(N585="sníž. přenesená",J585,0)</f>
        <v>0</v>
      </c>
      <c r="BI585" s="185">
        <f>IF(N585="nulová",J585,0)</f>
        <v>0</v>
      </c>
      <c r="BJ585" s="23" t="s">
        <v>81</v>
      </c>
      <c r="BK585" s="185">
        <f>ROUND(I585*H585,2)</f>
        <v>0</v>
      </c>
      <c r="BL585" s="23" t="s">
        <v>165</v>
      </c>
      <c r="BM585" s="23" t="s">
        <v>649</v>
      </c>
    </row>
    <row r="586" spans="2:47" s="1" customFormat="1" ht="162">
      <c r="B586" s="40"/>
      <c r="D586" s="187" t="s">
        <v>177</v>
      </c>
      <c r="F586" s="197" t="s">
        <v>650</v>
      </c>
      <c r="I586" s="148"/>
      <c r="L586" s="40"/>
      <c r="M586" s="196"/>
      <c r="N586" s="41"/>
      <c r="O586" s="41"/>
      <c r="P586" s="41"/>
      <c r="Q586" s="41"/>
      <c r="R586" s="41"/>
      <c r="S586" s="41"/>
      <c r="T586" s="69"/>
      <c r="AT586" s="23" t="s">
        <v>177</v>
      </c>
      <c r="AU586" s="23" t="s">
        <v>83</v>
      </c>
    </row>
    <row r="587" spans="2:65" s="1" customFormat="1" ht="25.5" customHeight="1">
      <c r="B587" s="173"/>
      <c r="C587" s="174" t="s">
        <v>651</v>
      </c>
      <c r="D587" s="174" t="s">
        <v>160</v>
      </c>
      <c r="E587" s="175" t="s">
        <v>652</v>
      </c>
      <c r="F587" s="176" t="s">
        <v>653</v>
      </c>
      <c r="G587" s="177" t="s">
        <v>200</v>
      </c>
      <c r="H587" s="178">
        <v>605.81</v>
      </c>
      <c r="I587" s="179"/>
      <c r="J587" s="180">
        <f>ROUND(I587*H587,2)</f>
        <v>0</v>
      </c>
      <c r="K587" s="176" t="s">
        <v>164</v>
      </c>
      <c r="L587" s="40"/>
      <c r="M587" s="181" t="s">
        <v>5</v>
      </c>
      <c r="N587" s="182" t="s">
        <v>44</v>
      </c>
      <c r="O587" s="41"/>
      <c r="P587" s="183">
        <f>O587*H587</f>
        <v>0</v>
      </c>
      <c r="Q587" s="183">
        <v>0</v>
      </c>
      <c r="R587" s="183">
        <f>Q587*H587</f>
        <v>0</v>
      </c>
      <c r="S587" s="183">
        <v>0</v>
      </c>
      <c r="T587" s="184">
        <f>S587*H587</f>
        <v>0</v>
      </c>
      <c r="AR587" s="23" t="s">
        <v>165</v>
      </c>
      <c r="AT587" s="23" t="s">
        <v>160</v>
      </c>
      <c r="AU587" s="23" t="s">
        <v>83</v>
      </c>
      <c r="AY587" s="23" t="s">
        <v>157</v>
      </c>
      <c r="BE587" s="185">
        <f>IF(N587="základní",J587,0)</f>
        <v>0</v>
      </c>
      <c r="BF587" s="185">
        <f>IF(N587="snížená",J587,0)</f>
        <v>0</v>
      </c>
      <c r="BG587" s="185">
        <f>IF(N587="zákl. přenesená",J587,0)</f>
        <v>0</v>
      </c>
      <c r="BH587" s="185">
        <f>IF(N587="sníž. přenesená",J587,0)</f>
        <v>0</v>
      </c>
      <c r="BI587" s="185">
        <f>IF(N587="nulová",J587,0)</f>
        <v>0</v>
      </c>
      <c r="BJ587" s="23" t="s">
        <v>81</v>
      </c>
      <c r="BK587" s="185">
        <f>ROUND(I587*H587,2)</f>
        <v>0</v>
      </c>
      <c r="BL587" s="23" t="s">
        <v>165</v>
      </c>
      <c r="BM587" s="23" t="s">
        <v>654</v>
      </c>
    </row>
    <row r="588" spans="2:47" s="1" customFormat="1" ht="108">
      <c r="B588" s="40"/>
      <c r="D588" s="187" t="s">
        <v>177</v>
      </c>
      <c r="F588" s="197" t="s">
        <v>655</v>
      </c>
      <c r="I588" s="148"/>
      <c r="L588" s="40"/>
      <c r="M588" s="196"/>
      <c r="N588" s="41"/>
      <c r="O588" s="41"/>
      <c r="P588" s="41"/>
      <c r="Q588" s="41"/>
      <c r="R588" s="41"/>
      <c r="S588" s="41"/>
      <c r="T588" s="69"/>
      <c r="AT588" s="23" t="s">
        <v>177</v>
      </c>
      <c r="AU588" s="23" t="s">
        <v>83</v>
      </c>
    </row>
    <row r="589" spans="2:51" s="11" customFormat="1" ht="13.5">
      <c r="B589" s="186"/>
      <c r="D589" s="187" t="s">
        <v>167</v>
      </c>
      <c r="F589" s="189" t="s">
        <v>656</v>
      </c>
      <c r="H589" s="190">
        <v>605.81</v>
      </c>
      <c r="I589" s="191"/>
      <c r="L589" s="186"/>
      <c r="M589" s="192"/>
      <c r="N589" s="193"/>
      <c r="O589" s="193"/>
      <c r="P589" s="193"/>
      <c r="Q589" s="193"/>
      <c r="R589" s="193"/>
      <c r="S589" s="193"/>
      <c r="T589" s="194"/>
      <c r="AT589" s="188" t="s">
        <v>167</v>
      </c>
      <c r="AU589" s="188" t="s">
        <v>83</v>
      </c>
      <c r="AV589" s="11" t="s">
        <v>83</v>
      </c>
      <c r="AW589" s="11" t="s">
        <v>6</v>
      </c>
      <c r="AX589" s="11" t="s">
        <v>81</v>
      </c>
      <c r="AY589" s="188" t="s">
        <v>157</v>
      </c>
    </row>
    <row r="590" spans="2:65" s="1" customFormat="1" ht="25.5" customHeight="1">
      <c r="B590" s="173"/>
      <c r="C590" s="174" t="s">
        <v>657</v>
      </c>
      <c r="D590" s="174" t="s">
        <v>160</v>
      </c>
      <c r="E590" s="175" t="s">
        <v>658</v>
      </c>
      <c r="F590" s="176" t="s">
        <v>659</v>
      </c>
      <c r="G590" s="177" t="s">
        <v>200</v>
      </c>
      <c r="H590" s="178">
        <v>302.905</v>
      </c>
      <c r="I590" s="179"/>
      <c r="J590" s="180">
        <f>ROUND(I590*H590,2)</f>
        <v>0</v>
      </c>
      <c r="K590" s="176" t="s">
        <v>164</v>
      </c>
      <c r="L590" s="40"/>
      <c r="M590" s="181" t="s">
        <v>5</v>
      </c>
      <c r="N590" s="182" t="s">
        <v>44</v>
      </c>
      <c r="O590" s="41"/>
      <c r="P590" s="183">
        <f>O590*H590</f>
        <v>0</v>
      </c>
      <c r="Q590" s="183">
        <v>0</v>
      </c>
      <c r="R590" s="183">
        <f>Q590*H590</f>
        <v>0</v>
      </c>
      <c r="S590" s="183">
        <v>0</v>
      </c>
      <c r="T590" s="184">
        <f>S590*H590</f>
        <v>0</v>
      </c>
      <c r="AR590" s="23" t="s">
        <v>165</v>
      </c>
      <c r="AT590" s="23" t="s">
        <v>160</v>
      </c>
      <c r="AU590" s="23" t="s">
        <v>83</v>
      </c>
      <c r="AY590" s="23" t="s">
        <v>157</v>
      </c>
      <c r="BE590" s="185">
        <f>IF(N590="základní",J590,0)</f>
        <v>0</v>
      </c>
      <c r="BF590" s="185">
        <f>IF(N590="snížená",J590,0)</f>
        <v>0</v>
      </c>
      <c r="BG590" s="185">
        <f>IF(N590="zákl. přenesená",J590,0)</f>
        <v>0</v>
      </c>
      <c r="BH590" s="185">
        <f>IF(N590="sníž. přenesená",J590,0)</f>
        <v>0</v>
      </c>
      <c r="BI590" s="185">
        <f>IF(N590="nulová",J590,0)</f>
        <v>0</v>
      </c>
      <c r="BJ590" s="23" t="s">
        <v>81</v>
      </c>
      <c r="BK590" s="185">
        <f>ROUND(I590*H590,2)</f>
        <v>0</v>
      </c>
      <c r="BL590" s="23" t="s">
        <v>165</v>
      </c>
      <c r="BM590" s="23" t="s">
        <v>660</v>
      </c>
    </row>
    <row r="591" spans="2:47" s="1" customFormat="1" ht="121.5">
      <c r="B591" s="40"/>
      <c r="D591" s="187" t="s">
        <v>177</v>
      </c>
      <c r="F591" s="197" t="s">
        <v>661</v>
      </c>
      <c r="I591" s="148"/>
      <c r="L591" s="40"/>
      <c r="M591" s="196"/>
      <c r="N591" s="41"/>
      <c r="O591" s="41"/>
      <c r="P591" s="41"/>
      <c r="Q591" s="41"/>
      <c r="R591" s="41"/>
      <c r="S591" s="41"/>
      <c r="T591" s="69"/>
      <c r="AT591" s="23" t="s">
        <v>177</v>
      </c>
      <c r="AU591" s="23" t="s">
        <v>83</v>
      </c>
    </row>
    <row r="592" spans="2:65" s="1" customFormat="1" ht="25.5" customHeight="1">
      <c r="B592" s="173"/>
      <c r="C592" s="174" t="s">
        <v>662</v>
      </c>
      <c r="D592" s="174" t="s">
        <v>160</v>
      </c>
      <c r="E592" s="175" t="s">
        <v>663</v>
      </c>
      <c r="F592" s="176" t="s">
        <v>664</v>
      </c>
      <c r="G592" s="177" t="s">
        <v>200</v>
      </c>
      <c r="H592" s="178">
        <v>53.024</v>
      </c>
      <c r="I592" s="179"/>
      <c r="J592" s="180">
        <f>ROUND(I592*H592,2)</f>
        <v>0</v>
      </c>
      <c r="K592" s="176" t="s">
        <v>164</v>
      </c>
      <c r="L592" s="40"/>
      <c r="M592" s="181" t="s">
        <v>5</v>
      </c>
      <c r="N592" s="182" t="s">
        <v>44</v>
      </c>
      <c r="O592" s="41"/>
      <c r="P592" s="183">
        <f>O592*H592</f>
        <v>0</v>
      </c>
      <c r="Q592" s="183">
        <v>0</v>
      </c>
      <c r="R592" s="183">
        <f>Q592*H592</f>
        <v>0</v>
      </c>
      <c r="S592" s="183">
        <v>0</v>
      </c>
      <c r="T592" s="184">
        <f>S592*H592</f>
        <v>0</v>
      </c>
      <c r="AR592" s="23" t="s">
        <v>165</v>
      </c>
      <c r="AT592" s="23" t="s">
        <v>160</v>
      </c>
      <c r="AU592" s="23" t="s">
        <v>83</v>
      </c>
      <c r="AY592" s="23" t="s">
        <v>157</v>
      </c>
      <c r="BE592" s="185">
        <f>IF(N592="základní",J592,0)</f>
        <v>0</v>
      </c>
      <c r="BF592" s="185">
        <f>IF(N592="snížená",J592,0)</f>
        <v>0</v>
      </c>
      <c r="BG592" s="185">
        <f>IF(N592="zákl. přenesená",J592,0)</f>
        <v>0</v>
      </c>
      <c r="BH592" s="185">
        <f>IF(N592="sníž. přenesená",J592,0)</f>
        <v>0</v>
      </c>
      <c r="BI592" s="185">
        <f>IF(N592="nulová",J592,0)</f>
        <v>0</v>
      </c>
      <c r="BJ592" s="23" t="s">
        <v>81</v>
      </c>
      <c r="BK592" s="185">
        <f>ROUND(I592*H592,2)</f>
        <v>0</v>
      </c>
      <c r="BL592" s="23" t="s">
        <v>165</v>
      </c>
      <c r="BM592" s="23" t="s">
        <v>665</v>
      </c>
    </row>
    <row r="593" spans="2:47" s="1" customFormat="1" ht="108">
      <c r="B593" s="40"/>
      <c r="D593" s="187" t="s">
        <v>177</v>
      </c>
      <c r="F593" s="197" t="s">
        <v>666</v>
      </c>
      <c r="I593" s="148"/>
      <c r="L593" s="40"/>
      <c r="M593" s="196"/>
      <c r="N593" s="41"/>
      <c r="O593" s="41"/>
      <c r="P593" s="41"/>
      <c r="Q593" s="41"/>
      <c r="R593" s="41"/>
      <c r="S593" s="41"/>
      <c r="T593" s="69"/>
      <c r="AT593" s="23" t="s">
        <v>177</v>
      </c>
      <c r="AU593" s="23" t="s">
        <v>83</v>
      </c>
    </row>
    <row r="594" spans="2:51" s="11" customFormat="1" ht="13.5">
      <c r="B594" s="186"/>
      <c r="D594" s="187" t="s">
        <v>167</v>
      </c>
      <c r="E594" s="188" t="s">
        <v>5</v>
      </c>
      <c r="F594" s="189" t="s">
        <v>667</v>
      </c>
      <c r="H594" s="190">
        <v>53.024</v>
      </c>
      <c r="I594" s="191"/>
      <c r="L594" s="186"/>
      <c r="M594" s="192"/>
      <c r="N594" s="193"/>
      <c r="O594" s="193"/>
      <c r="P594" s="193"/>
      <c r="Q594" s="193"/>
      <c r="R594" s="193"/>
      <c r="S594" s="193"/>
      <c r="T594" s="194"/>
      <c r="AT594" s="188" t="s">
        <v>167</v>
      </c>
      <c r="AU594" s="188" t="s">
        <v>83</v>
      </c>
      <c r="AV594" s="11" t="s">
        <v>83</v>
      </c>
      <c r="AW594" s="11" t="s">
        <v>36</v>
      </c>
      <c r="AX594" s="11" t="s">
        <v>81</v>
      </c>
      <c r="AY594" s="188" t="s">
        <v>157</v>
      </c>
    </row>
    <row r="595" spans="2:65" s="1" customFormat="1" ht="25.5" customHeight="1">
      <c r="B595" s="173"/>
      <c r="C595" s="174" t="s">
        <v>668</v>
      </c>
      <c r="D595" s="174" t="s">
        <v>160</v>
      </c>
      <c r="E595" s="175" t="s">
        <v>669</v>
      </c>
      <c r="F595" s="176" t="s">
        <v>670</v>
      </c>
      <c r="G595" s="177" t="s">
        <v>200</v>
      </c>
      <c r="H595" s="178">
        <v>137.487</v>
      </c>
      <c r="I595" s="179"/>
      <c r="J595" s="180">
        <f>ROUND(I595*H595,2)</f>
        <v>0</v>
      </c>
      <c r="K595" s="176" t="s">
        <v>164</v>
      </c>
      <c r="L595" s="40"/>
      <c r="M595" s="181" t="s">
        <v>5</v>
      </c>
      <c r="N595" s="182" t="s">
        <v>44</v>
      </c>
      <c r="O595" s="41"/>
      <c r="P595" s="183">
        <f>O595*H595</f>
        <v>0</v>
      </c>
      <c r="Q595" s="183">
        <v>0</v>
      </c>
      <c r="R595" s="183">
        <f>Q595*H595</f>
        <v>0</v>
      </c>
      <c r="S595" s="183">
        <v>0</v>
      </c>
      <c r="T595" s="184">
        <f>S595*H595</f>
        <v>0</v>
      </c>
      <c r="AR595" s="23" t="s">
        <v>165</v>
      </c>
      <c r="AT595" s="23" t="s">
        <v>160</v>
      </c>
      <c r="AU595" s="23" t="s">
        <v>83</v>
      </c>
      <c r="AY595" s="23" t="s">
        <v>157</v>
      </c>
      <c r="BE595" s="185">
        <f>IF(N595="základní",J595,0)</f>
        <v>0</v>
      </c>
      <c r="BF595" s="185">
        <f>IF(N595="snížená",J595,0)</f>
        <v>0</v>
      </c>
      <c r="BG595" s="185">
        <f>IF(N595="zákl. přenesená",J595,0)</f>
        <v>0</v>
      </c>
      <c r="BH595" s="185">
        <f>IF(N595="sníž. přenesená",J595,0)</f>
        <v>0</v>
      </c>
      <c r="BI595" s="185">
        <f>IF(N595="nulová",J595,0)</f>
        <v>0</v>
      </c>
      <c r="BJ595" s="23" t="s">
        <v>81</v>
      </c>
      <c r="BK595" s="185">
        <f>ROUND(I595*H595,2)</f>
        <v>0</v>
      </c>
      <c r="BL595" s="23" t="s">
        <v>165</v>
      </c>
      <c r="BM595" s="23" t="s">
        <v>671</v>
      </c>
    </row>
    <row r="596" spans="2:47" s="1" customFormat="1" ht="108">
      <c r="B596" s="40"/>
      <c r="D596" s="187" t="s">
        <v>177</v>
      </c>
      <c r="F596" s="197" t="s">
        <v>666</v>
      </c>
      <c r="I596" s="148"/>
      <c r="L596" s="40"/>
      <c r="M596" s="196"/>
      <c r="N596" s="41"/>
      <c r="O596" s="41"/>
      <c r="P596" s="41"/>
      <c r="Q596" s="41"/>
      <c r="R596" s="41"/>
      <c r="S596" s="41"/>
      <c r="T596" s="69"/>
      <c r="AT596" s="23" t="s">
        <v>177</v>
      </c>
      <c r="AU596" s="23" t="s">
        <v>83</v>
      </c>
    </row>
    <row r="597" spans="2:51" s="11" customFormat="1" ht="27">
      <c r="B597" s="186"/>
      <c r="D597" s="187" t="s">
        <v>167</v>
      </c>
      <c r="E597" s="188" t="s">
        <v>5</v>
      </c>
      <c r="F597" s="189" t="s">
        <v>672</v>
      </c>
      <c r="H597" s="190">
        <v>137.487</v>
      </c>
      <c r="I597" s="191"/>
      <c r="L597" s="186"/>
      <c r="M597" s="192"/>
      <c r="N597" s="193"/>
      <c r="O597" s="193"/>
      <c r="P597" s="193"/>
      <c r="Q597" s="193"/>
      <c r="R597" s="193"/>
      <c r="S597" s="193"/>
      <c r="T597" s="194"/>
      <c r="AT597" s="188" t="s">
        <v>167</v>
      </c>
      <c r="AU597" s="188" t="s">
        <v>83</v>
      </c>
      <c r="AV597" s="11" t="s">
        <v>83</v>
      </c>
      <c r="AW597" s="11" t="s">
        <v>36</v>
      </c>
      <c r="AX597" s="11" t="s">
        <v>81</v>
      </c>
      <c r="AY597" s="188" t="s">
        <v>157</v>
      </c>
    </row>
    <row r="598" spans="2:65" s="1" customFormat="1" ht="25.5" customHeight="1">
      <c r="B598" s="173"/>
      <c r="C598" s="174" t="s">
        <v>673</v>
      </c>
      <c r="D598" s="174" t="s">
        <v>160</v>
      </c>
      <c r="E598" s="175" t="s">
        <v>674</v>
      </c>
      <c r="F598" s="176" t="s">
        <v>675</v>
      </c>
      <c r="G598" s="177" t="s">
        <v>200</v>
      </c>
      <c r="H598" s="178">
        <v>0.38</v>
      </c>
      <c r="I598" s="179"/>
      <c r="J598" s="180">
        <f>ROUND(I598*H598,2)</f>
        <v>0</v>
      </c>
      <c r="K598" s="176" t="s">
        <v>164</v>
      </c>
      <c r="L598" s="40"/>
      <c r="M598" s="181" t="s">
        <v>5</v>
      </c>
      <c r="N598" s="182" t="s">
        <v>44</v>
      </c>
      <c r="O598" s="41"/>
      <c r="P598" s="183">
        <f>O598*H598</f>
        <v>0</v>
      </c>
      <c r="Q598" s="183">
        <v>0</v>
      </c>
      <c r="R598" s="183">
        <f>Q598*H598</f>
        <v>0</v>
      </c>
      <c r="S598" s="183">
        <v>0</v>
      </c>
      <c r="T598" s="184">
        <f>S598*H598</f>
        <v>0</v>
      </c>
      <c r="AR598" s="23" t="s">
        <v>165</v>
      </c>
      <c r="AT598" s="23" t="s">
        <v>160</v>
      </c>
      <c r="AU598" s="23" t="s">
        <v>83</v>
      </c>
      <c r="AY598" s="23" t="s">
        <v>157</v>
      </c>
      <c r="BE598" s="185">
        <f>IF(N598="základní",J598,0)</f>
        <v>0</v>
      </c>
      <c r="BF598" s="185">
        <f>IF(N598="snížená",J598,0)</f>
        <v>0</v>
      </c>
      <c r="BG598" s="185">
        <f>IF(N598="zákl. přenesená",J598,0)</f>
        <v>0</v>
      </c>
      <c r="BH598" s="185">
        <f>IF(N598="sníž. přenesená",J598,0)</f>
        <v>0</v>
      </c>
      <c r="BI598" s="185">
        <f>IF(N598="nulová",J598,0)</f>
        <v>0</v>
      </c>
      <c r="BJ598" s="23" t="s">
        <v>81</v>
      </c>
      <c r="BK598" s="185">
        <f>ROUND(I598*H598,2)</f>
        <v>0</v>
      </c>
      <c r="BL598" s="23" t="s">
        <v>165</v>
      </c>
      <c r="BM598" s="23" t="s">
        <v>676</v>
      </c>
    </row>
    <row r="599" spans="2:47" s="1" customFormat="1" ht="108">
      <c r="B599" s="40"/>
      <c r="D599" s="187" t="s">
        <v>177</v>
      </c>
      <c r="F599" s="197" t="s">
        <v>666</v>
      </c>
      <c r="I599" s="148"/>
      <c r="L599" s="40"/>
      <c r="M599" s="196"/>
      <c r="N599" s="41"/>
      <c r="O599" s="41"/>
      <c r="P599" s="41"/>
      <c r="Q599" s="41"/>
      <c r="R599" s="41"/>
      <c r="S599" s="41"/>
      <c r="T599" s="69"/>
      <c r="AT599" s="23" t="s">
        <v>177</v>
      </c>
      <c r="AU599" s="23" t="s">
        <v>83</v>
      </c>
    </row>
    <row r="600" spans="2:65" s="1" customFormat="1" ht="25.5" customHeight="1">
      <c r="B600" s="173"/>
      <c r="C600" s="174" t="s">
        <v>677</v>
      </c>
      <c r="D600" s="174" t="s">
        <v>160</v>
      </c>
      <c r="E600" s="175" t="s">
        <v>678</v>
      </c>
      <c r="F600" s="176" t="s">
        <v>679</v>
      </c>
      <c r="G600" s="177" t="s">
        <v>200</v>
      </c>
      <c r="H600" s="178">
        <v>97.252</v>
      </c>
      <c r="I600" s="179"/>
      <c r="J600" s="180">
        <f>ROUND(I600*H600,2)</f>
        <v>0</v>
      </c>
      <c r="K600" s="176" t="s">
        <v>164</v>
      </c>
      <c r="L600" s="40"/>
      <c r="M600" s="181" t="s">
        <v>5</v>
      </c>
      <c r="N600" s="182" t="s">
        <v>44</v>
      </c>
      <c r="O600" s="41"/>
      <c r="P600" s="183">
        <f>O600*H600</f>
        <v>0</v>
      </c>
      <c r="Q600" s="183">
        <v>0</v>
      </c>
      <c r="R600" s="183">
        <f>Q600*H600</f>
        <v>0</v>
      </c>
      <c r="S600" s="183">
        <v>0</v>
      </c>
      <c r="T600" s="184">
        <f>S600*H600</f>
        <v>0</v>
      </c>
      <c r="AR600" s="23" t="s">
        <v>165</v>
      </c>
      <c r="AT600" s="23" t="s">
        <v>160</v>
      </c>
      <c r="AU600" s="23" t="s">
        <v>83</v>
      </c>
      <c r="AY600" s="23" t="s">
        <v>157</v>
      </c>
      <c r="BE600" s="185">
        <f>IF(N600="základní",J600,0)</f>
        <v>0</v>
      </c>
      <c r="BF600" s="185">
        <f>IF(N600="snížená",J600,0)</f>
        <v>0</v>
      </c>
      <c r="BG600" s="185">
        <f>IF(N600="zákl. přenesená",J600,0)</f>
        <v>0</v>
      </c>
      <c r="BH600" s="185">
        <f>IF(N600="sníž. přenesená",J600,0)</f>
        <v>0</v>
      </c>
      <c r="BI600" s="185">
        <f>IF(N600="nulová",J600,0)</f>
        <v>0</v>
      </c>
      <c r="BJ600" s="23" t="s">
        <v>81</v>
      </c>
      <c r="BK600" s="185">
        <f>ROUND(I600*H600,2)</f>
        <v>0</v>
      </c>
      <c r="BL600" s="23" t="s">
        <v>165</v>
      </c>
      <c r="BM600" s="23" t="s">
        <v>680</v>
      </c>
    </row>
    <row r="601" spans="2:47" s="1" customFormat="1" ht="108">
      <c r="B601" s="40"/>
      <c r="D601" s="187" t="s">
        <v>177</v>
      </c>
      <c r="F601" s="197" t="s">
        <v>666</v>
      </c>
      <c r="I601" s="148"/>
      <c r="L601" s="40"/>
      <c r="M601" s="196"/>
      <c r="N601" s="41"/>
      <c r="O601" s="41"/>
      <c r="P601" s="41"/>
      <c r="Q601" s="41"/>
      <c r="R601" s="41"/>
      <c r="S601" s="41"/>
      <c r="T601" s="69"/>
      <c r="AT601" s="23" t="s">
        <v>177</v>
      </c>
      <c r="AU601" s="23" t="s">
        <v>83</v>
      </c>
    </row>
    <row r="602" spans="2:51" s="11" customFormat="1" ht="13.5">
      <c r="B602" s="186"/>
      <c r="D602" s="187" t="s">
        <v>167</v>
      </c>
      <c r="E602" s="188" t="s">
        <v>5</v>
      </c>
      <c r="F602" s="189" t="s">
        <v>681</v>
      </c>
      <c r="H602" s="190">
        <v>97.252</v>
      </c>
      <c r="I602" s="191"/>
      <c r="L602" s="186"/>
      <c r="M602" s="192"/>
      <c r="N602" s="193"/>
      <c r="O602" s="193"/>
      <c r="P602" s="193"/>
      <c r="Q602" s="193"/>
      <c r="R602" s="193"/>
      <c r="S602" s="193"/>
      <c r="T602" s="194"/>
      <c r="AT602" s="188" t="s">
        <v>167</v>
      </c>
      <c r="AU602" s="188" t="s">
        <v>83</v>
      </c>
      <c r="AV602" s="11" t="s">
        <v>83</v>
      </c>
      <c r="AW602" s="11" t="s">
        <v>36</v>
      </c>
      <c r="AX602" s="11" t="s">
        <v>81</v>
      </c>
      <c r="AY602" s="188" t="s">
        <v>157</v>
      </c>
    </row>
    <row r="603" spans="2:65" s="1" customFormat="1" ht="25.5" customHeight="1">
      <c r="B603" s="173"/>
      <c r="C603" s="174" t="s">
        <v>682</v>
      </c>
      <c r="D603" s="174" t="s">
        <v>160</v>
      </c>
      <c r="E603" s="175" t="s">
        <v>683</v>
      </c>
      <c r="F603" s="176" t="s">
        <v>684</v>
      </c>
      <c r="G603" s="177" t="s">
        <v>200</v>
      </c>
      <c r="H603" s="178">
        <v>6.928</v>
      </c>
      <c r="I603" s="179"/>
      <c r="J603" s="180">
        <f>ROUND(I603*H603,2)</f>
        <v>0</v>
      </c>
      <c r="K603" s="176" t="s">
        <v>164</v>
      </c>
      <c r="L603" s="40"/>
      <c r="M603" s="181" t="s">
        <v>5</v>
      </c>
      <c r="N603" s="182" t="s">
        <v>44</v>
      </c>
      <c r="O603" s="41"/>
      <c r="P603" s="183">
        <f>O603*H603</f>
        <v>0</v>
      </c>
      <c r="Q603" s="183">
        <v>0</v>
      </c>
      <c r="R603" s="183">
        <f>Q603*H603</f>
        <v>0</v>
      </c>
      <c r="S603" s="183">
        <v>0</v>
      </c>
      <c r="T603" s="184">
        <f>S603*H603</f>
        <v>0</v>
      </c>
      <c r="AR603" s="23" t="s">
        <v>165</v>
      </c>
      <c r="AT603" s="23" t="s">
        <v>160</v>
      </c>
      <c r="AU603" s="23" t="s">
        <v>83</v>
      </c>
      <c r="AY603" s="23" t="s">
        <v>157</v>
      </c>
      <c r="BE603" s="185">
        <f>IF(N603="základní",J603,0)</f>
        <v>0</v>
      </c>
      <c r="BF603" s="185">
        <f>IF(N603="snížená",J603,0)</f>
        <v>0</v>
      </c>
      <c r="BG603" s="185">
        <f>IF(N603="zákl. přenesená",J603,0)</f>
        <v>0</v>
      </c>
      <c r="BH603" s="185">
        <f>IF(N603="sníž. přenesená",J603,0)</f>
        <v>0</v>
      </c>
      <c r="BI603" s="185">
        <f>IF(N603="nulová",J603,0)</f>
        <v>0</v>
      </c>
      <c r="BJ603" s="23" t="s">
        <v>81</v>
      </c>
      <c r="BK603" s="185">
        <f>ROUND(I603*H603,2)</f>
        <v>0</v>
      </c>
      <c r="BL603" s="23" t="s">
        <v>165</v>
      </c>
      <c r="BM603" s="23" t="s">
        <v>685</v>
      </c>
    </row>
    <row r="604" spans="2:47" s="1" customFormat="1" ht="108">
      <c r="B604" s="40"/>
      <c r="D604" s="187" t="s">
        <v>177</v>
      </c>
      <c r="F604" s="197" t="s">
        <v>666</v>
      </c>
      <c r="I604" s="148"/>
      <c r="L604" s="40"/>
      <c r="M604" s="196"/>
      <c r="N604" s="41"/>
      <c r="O604" s="41"/>
      <c r="P604" s="41"/>
      <c r="Q604" s="41"/>
      <c r="R604" s="41"/>
      <c r="S604" s="41"/>
      <c r="T604" s="69"/>
      <c r="AT604" s="23" t="s">
        <v>177</v>
      </c>
      <c r="AU604" s="23" t="s">
        <v>83</v>
      </c>
    </row>
    <row r="605" spans="2:51" s="11" customFormat="1" ht="13.5">
      <c r="B605" s="186"/>
      <c r="D605" s="187" t="s">
        <v>167</v>
      </c>
      <c r="E605" s="188" t="s">
        <v>5</v>
      </c>
      <c r="F605" s="189" t="s">
        <v>686</v>
      </c>
      <c r="H605" s="190">
        <v>6.928</v>
      </c>
      <c r="I605" s="191"/>
      <c r="L605" s="186"/>
      <c r="M605" s="192"/>
      <c r="N605" s="193"/>
      <c r="O605" s="193"/>
      <c r="P605" s="193"/>
      <c r="Q605" s="193"/>
      <c r="R605" s="193"/>
      <c r="S605" s="193"/>
      <c r="T605" s="194"/>
      <c r="AT605" s="188" t="s">
        <v>167</v>
      </c>
      <c r="AU605" s="188" t="s">
        <v>83</v>
      </c>
      <c r="AV605" s="11" t="s">
        <v>83</v>
      </c>
      <c r="AW605" s="11" t="s">
        <v>36</v>
      </c>
      <c r="AX605" s="11" t="s">
        <v>81</v>
      </c>
      <c r="AY605" s="188" t="s">
        <v>157</v>
      </c>
    </row>
    <row r="606" spans="2:65" s="1" customFormat="1" ht="25.5" customHeight="1">
      <c r="B606" s="173"/>
      <c r="C606" s="174" t="s">
        <v>687</v>
      </c>
      <c r="D606" s="174" t="s">
        <v>160</v>
      </c>
      <c r="E606" s="175" t="s">
        <v>688</v>
      </c>
      <c r="F606" s="176" t="s">
        <v>689</v>
      </c>
      <c r="G606" s="177" t="s">
        <v>200</v>
      </c>
      <c r="H606" s="178">
        <v>0.58</v>
      </c>
      <c r="I606" s="179"/>
      <c r="J606" s="180">
        <f>ROUND(I606*H606,2)</f>
        <v>0</v>
      </c>
      <c r="K606" s="176" t="s">
        <v>164</v>
      </c>
      <c r="L606" s="40"/>
      <c r="M606" s="181" t="s">
        <v>5</v>
      </c>
      <c r="N606" s="182" t="s">
        <v>44</v>
      </c>
      <c r="O606" s="41"/>
      <c r="P606" s="183">
        <f>O606*H606</f>
        <v>0</v>
      </c>
      <c r="Q606" s="183">
        <v>0</v>
      </c>
      <c r="R606" s="183">
        <f>Q606*H606</f>
        <v>0</v>
      </c>
      <c r="S606" s="183">
        <v>0</v>
      </c>
      <c r="T606" s="184">
        <f>S606*H606</f>
        <v>0</v>
      </c>
      <c r="AR606" s="23" t="s">
        <v>165</v>
      </c>
      <c r="AT606" s="23" t="s">
        <v>160</v>
      </c>
      <c r="AU606" s="23" t="s">
        <v>83</v>
      </c>
      <c r="AY606" s="23" t="s">
        <v>157</v>
      </c>
      <c r="BE606" s="185">
        <f>IF(N606="základní",J606,0)</f>
        <v>0</v>
      </c>
      <c r="BF606" s="185">
        <f>IF(N606="snížená",J606,0)</f>
        <v>0</v>
      </c>
      <c r="BG606" s="185">
        <f>IF(N606="zákl. přenesená",J606,0)</f>
        <v>0</v>
      </c>
      <c r="BH606" s="185">
        <f>IF(N606="sníž. přenesená",J606,0)</f>
        <v>0</v>
      </c>
      <c r="BI606" s="185">
        <f>IF(N606="nulová",J606,0)</f>
        <v>0</v>
      </c>
      <c r="BJ606" s="23" t="s">
        <v>81</v>
      </c>
      <c r="BK606" s="185">
        <f>ROUND(I606*H606,2)</f>
        <v>0</v>
      </c>
      <c r="BL606" s="23" t="s">
        <v>165</v>
      </c>
      <c r="BM606" s="23" t="s">
        <v>690</v>
      </c>
    </row>
    <row r="607" spans="2:47" s="1" customFormat="1" ht="108">
      <c r="B607" s="40"/>
      <c r="D607" s="187" t="s">
        <v>177</v>
      </c>
      <c r="F607" s="197" t="s">
        <v>666</v>
      </c>
      <c r="I607" s="148"/>
      <c r="L607" s="40"/>
      <c r="M607" s="196"/>
      <c r="N607" s="41"/>
      <c r="O607" s="41"/>
      <c r="P607" s="41"/>
      <c r="Q607" s="41"/>
      <c r="R607" s="41"/>
      <c r="S607" s="41"/>
      <c r="T607" s="69"/>
      <c r="AT607" s="23" t="s">
        <v>177</v>
      </c>
      <c r="AU607" s="23" t="s">
        <v>83</v>
      </c>
    </row>
    <row r="608" spans="2:65" s="1" customFormat="1" ht="38.25" customHeight="1">
      <c r="B608" s="173"/>
      <c r="C608" s="174" t="s">
        <v>691</v>
      </c>
      <c r="D608" s="174" t="s">
        <v>160</v>
      </c>
      <c r="E608" s="175" t="s">
        <v>692</v>
      </c>
      <c r="F608" s="176" t="s">
        <v>693</v>
      </c>
      <c r="G608" s="177" t="s">
        <v>200</v>
      </c>
      <c r="H608" s="178">
        <v>7.257</v>
      </c>
      <c r="I608" s="179"/>
      <c r="J608" s="180">
        <f>ROUND(I608*H608,2)</f>
        <v>0</v>
      </c>
      <c r="K608" s="176" t="s">
        <v>164</v>
      </c>
      <c r="L608" s="40"/>
      <c r="M608" s="181" t="s">
        <v>5</v>
      </c>
      <c r="N608" s="182" t="s">
        <v>44</v>
      </c>
      <c r="O608" s="41"/>
      <c r="P608" s="183">
        <f>O608*H608</f>
        <v>0</v>
      </c>
      <c r="Q608" s="183">
        <v>0</v>
      </c>
      <c r="R608" s="183">
        <f>Q608*H608</f>
        <v>0</v>
      </c>
      <c r="S608" s="183">
        <v>0</v>
      </c>
      <c r="T608" s="184">
        <f>S608*H608</f>
        <v>0</v>
      </c>
      <c r="AR608" s="23" t="s">
        <v>165</v>
      </c>
      <c r="AT608" s="23" t="s">
        <v>160</v>
      </c>
      <c r="AU608" s="23" t="s">
        <v>83</v>
      </c>
      <c r="AY608" s="23" t="s">
        <v>157</v>
      </c>
      <c r="BE608" s="185">
        <f>IF(N608="základní",J608,0)</f>
        <v>0</v>
      </c>
      <c r="BF608" s="185">
        <f>IF(N608="snížená",J608,0)</f>
        <v>0</v>
      </c>
      <c r="BG608" s="185">
        <f>IF(N608="zákl. přenesená",J608,0)</f>
        <v>0</v>
      </c>
      <c r="BH608" s="185">
        <f>IF(N608="sníž. přenesená",J608,0)</f>
        <v>0</v>
      </c>
      <c r="BI608" s="185">
        <f>IF(N608="nulová",J608,0)</f>
        <v>0</v>
      </c>
      <c r="BJ608" s="23" t="s">
        <v>81</v>
      </c>
      <c r="BK608" s="185">
        <f>ROUND(I608*H608,2)</f>
        <v>0</v>
      </c>
      <c r="BL608" s="23" t="s">
        <v>165</v>
      </c>
      <c r="BM608" s="23" t="s">
        <v>694</v>
      </c>
    </row>
    <row r="609" spans="2:47" s="1" customFormat="1" ht="108">
      <c r="B609" s="40"/>
      <c r="D609" s="187" t="s">
        <v>177</v>
      </c>
      <c r="F609" s="197" t="s">
        <v>666</v>
      </c>
      <c r="I609" s="148"/>
      <c r="L609" s="40"/>
      <c r="M609" s="196"/>
      <c r="N609" s="41"/>
      <c r="O609" s="41"/>
      <c r="P609" s="41"/>
      <c r="Q609" s="41"/>
      <c r="R609" s="41"/>
      <c r="S609" s="41"/>
      <c r="T609" s="69"/>
      <c r="AT609" s="23" t="s">
        <v>177</v>
      </c>
      <c r="AU609" s="23" t="s">
        <v>83</v>
      </c>
    </row>
    <row r="610" spans="2:51" s="11" customFormat="1" ht="13.5">
      <c r="B610" s="186"/>
      <c r="D610" s="187" t="s">
        <v>167</v>
      </c>
      <c r="E610" s="188" t="s">
        <v>5</v>
      </c>
      <c r="F610" s="189" t="s">
        <v>695</v>
      </c>
      <c r="H610" s="190">
        <v>7.257</v>
      </c>
      <c r="I610" s="191"/>
      <c r="L610" s="186"/>
      <c r="M610" s="192"/>
      <c r="N610" s="193"/>
      <c r="O610" s="193"/>
      <c r="P610" s="193"/>
      <c r="Q610" s="193"/>
      <c r="R610" s="193"/>
      <c r="S610" s="193"/>
      <c r="T610" s="194"/>
      <c r="AT610" s="188" t="s">
        <v>167</v>
      </c>
      <c r="AU610" s="188" t="s">
        <v>83</v>
      </c>
      <c r="AV610" s="11" t="s">
        <v>83</v>
      </c>
      <c r="AW610" s="11" t="s">
        <v>36</v>
      </c>
      <c r="AX610" s="11" t="s">
        <v>81</v>
      </c>
      <c r="AY610" s="188" t="s">
        <v>157</v>
      </c>
    </row>
    <row r="611" spans="2:63" s="10" customFormat="1" ht="29.85" customHeight="1">
      <c r="B611" s="160"/>
      <c r="D611" s="161" t="s">
        <v>72</v>
      </c>
      <c r="E611" s="171" t="s">
        <v>696</v>
      </c>
      <c r="F611" s="171" t="s">
        <v>697</v>
      </c>
      <c r="I611" s="163"/>
      <c r="J611" s="172">
        <f>BK611</f>
        <v>0</v>
      </c>
      <c r="L611" s="160"/>
      <c r="M611" s="165"/>
      <c r="N611" s="166"/>
      <c r="O611" s="166"/>
      <c r="P611" s="167">
        <f>SUM(P612:P613)</f>
        <v>0</v>
      </c>
      <c r="Q611" s="166"/>
      <c r="R611" s="167">
        <f>SUM(R612:R613)</f>
        <v>0</v>
      </c>
      <c r="S611" s="166"/>
      <c r="T611" s="168">
        <f>SUM(T612:T613)</f>
        <v>0</v>
      </c>
      <c r="AR611" s="161" t="s">
        <v>81</v>
      </c>
      <c r="AT611" s="169" t="s">
        <v>72</v>
      </c>
      <c r="AU611" s="169" t="s">
        <v>81</v>
      </c>
      <c r="AY611" s="161" t="s">
        <v>157</v>
      </c>
      <c r="BK611" s="170">
        <f>SUM(BK612:BK613)</f>
        <v>0</v>
      </c>
    </row>
    <row r="612" spans="2:65" s="1" customFormat="1" ht="38.25" customHeight="1">
      <c r="B612" s="173"/>
      <c r="C612" s="174" t="s">
        <v>698</v>
      </c>
      <c r="D612" s="174" t="s">
        <v>160</v>
      </c>
      <c r="E612" s="175" t="s">
        <v>699</v>
      </c>
      <c r="F612" s="176" t="s">
        <v>700</v>
      </c>
      <c r="G612" s="177" t="s">
        <v>200</v>
      </c>
      <c r="H612" s="178">
        <v>137.902</v>
      </c>
      <c r="I612" s="179"/>
      <c r="J612" s="180">
        <f>ROUND(I612*H612,2)</f>
        <v>0</v>
      </c>
      <c r="K612" s="176" t="s">
        <v>164</v>
      </c>
      <c r="L612" s="40"/>
      <c r="M612" s="181" t="s">
        <v>5</v>
      </c>
      <c r="N612" s="182" t="s">
        <v>44</v>
      </c>
      <c r="O612" s="41"/>
      <c r="P612" s="183">
        <f>O612*H612</f>
        <v>0</v>
      </c>
      <c r="Q612" s="183">
        <v>0</v>
      </c>
      <c r="R612" s="183">
        <f>Q612*H612</f>
        <v>0</v>
      </c>
      <c r="S612" s="183">
        <v>0</v>
      </c>
      <c r="T612" s="184">
        <f>S612*H612</f>
        <v>0</v>
      </c>
      <c r="AR612" s="23" t="s">
        <v>165</v>
      </c>
      <c r="AT612" s="23" t="s">
        <v>160</v>
      </c>
      <c r="AU612" s="23" t="s">
        <v>83</v>
      </c>
      <c r="AY612" s="23" t="s">
        <v>157</v>
      </c>
      <c r="BE612" s="185">
        <f>IF(N612="základní",J612,0)</f>
        <v>0</v>
      </c>
      <c r="BF612" s="185">
        <f>IF(N612="snížená",J612,0)</f>
        <v>0</v>
      </c>
      <c r="BG612" s="185">
        <f>IF(N612="zákl. přenesená",J612,0)</f>
        <v>0</v>
      </c>
      <c r="BH612" s="185">
        <f>IF(N612="sníž. přenesená",J612,0)</f>
        <v>0</v>
      </c>
      <c r="BI612" s="185">
        <f>IF(N612="nulová",J612,0)</f>
        <v>0</v>
      </c>
      <c r="BJ612" s="23" t="s">
        <v>81</v>
      </c>
      <c r="BK612" s="185">
        <f>ROUND(I612*H612,2)</f>
        <v>0</v>
      </c>
      <c r="BL612" s="23" t="s">
        <v>165</v>
      </c>
      <c r="BM612" s="23" t="s">
        <v>701</v>
      </c>
    </row>
    <row r="613" spans="2:47" s="1" customFormat="1" ht="108">
      <c r="B613" s="40"/>
      <c r="D613" s="187" t="s">
        <v>177</v>
      </c>
      <c r="F613" s="197" t="s">
        <v>702</v>
      </c>
      <c r="I613" s="148"/>
      <c r="L613" s="40"/>
      <c r="M613" s="196"/>
      <c r="N613" s="41"/>
      <c r="O613" s="41"/>
      <c r="P613" s="41"/>
      <c r="Q613" s="41"/>
      <c r="R613" s="41"/>
      <c r="S613" s="41"/>
      <c r="T613" s="69"/>
      <c r="AT613" s="23" t="s">
        <v>177</v>
      </c>
      <c r="AU613" s="23" t="s">
        <v>83</v>
      </c>
    </row>
    <row r="614" spans="2:63" s="10" customFormat="1" ht="37.35" customHeight="1">
      <c r="B614" s="160"/>
      <c r="D614" s="161" t="s">
        <v>72</v>
      </c>
      <c r="E614" s="162" t="s">
        <v>703</v>
      </c>
      <c r="F614" s="162" t="s">
        <v>704</v>
      </c>
      <c r="I614" s="163"/>
      <c r="J614" s="164">
        <f>BK614</f>
        <v>0</v>
      </c>
      <c r="L614" s="160"/>
      <c r="M614" s="165"/>
      <c r="N614" s="166"/>
      <c r="O614" s="166"/>
      <c r="P614" s="167">
        <f>P615+P639+P656+P661+P664+P697+P757+P766+P788+P799+P995+P1032+P1041</f>
        <v>0</v>
      </c>
      <c r="Q614" s="166"/>
      <c r="R614" s="167">
        <f>R615+R639+R656+R661+R664+R697+R757+R766+R788+R799+R995+R1032+R1041</f>
        <v>16.301586800000003</v>
      </c>
      <c r="S614" s="166"/>
      <c r="T614" s="168">
        <f>T615+T639+T656+T661+T664+T697+T757+T766+T788+T799+T995+T1032+T1041</f>
        <v>106.5352456</v>
      </c>
      <c r="AR614" s="161" t="s">
        <v>83</v>
      </c>
      <c r="AT614" s="169" t="s">
        <v>72</v>
      </c>
      <c r="AU614" s="169" t="s">
        <v>73</v>
      </c>
      <c r="AY614" s="161" t="s">
        <v>157</v>
      </c>
      <c r="BK614" s="170">
        <f>BK615+BK639+BK656+BK661+BK664+BK697+BK757+BK766+BK788+BK799+BK995+BK1032+BK1041</f>
        <v>0</v>
      </c>
    </row>
    <row r="615" spans="2:63" s="10" customFormat="1" ht="19.9" customHeight="1">
      <c r="B615" s="160"/>
      <c r="D615" s="161" t="s">
        <v>72</v>
      </c>
      <c r="E615" s="171" t="s">
        <v>705</v>
      </c>
      <c r="F615" s="171" t="s">
        <v>706</v>
      </c>
      <c r="I615" s="163"/>
      <c r="J615" s="172">
        <f>BK615</f>
        <v>0</v>
      </c>
      <c r="L615" s="160"/>
      <c r="M615" s="165"/>
      <c r="N615" s="166"/>
      <c r="O615" s="166"/>
      <c r="P615" s="167">
        <f>SUM(P616:P638)</f>
        <v>0</v>
      </c>
      <c r="Q615" s="166"/>
      <c r="R615" s="167">
        <f>SUM(R616:R638)</f>
        <v>0.97341488</v>
      </c>
      <c r="S615" s="166"/>
      <c r="T615" s="168">
        <f>SUM(T616:T638)</f>
        <v>0</v>
      </c>
      <c r="AR615" s="161" t="s">
        <v>83</v>
      </c>
      <c r="AT615" s="169" t="s">
        <v>72</v>
      </c>
      <c r="AU615" s="169" t="s">
        <v>81</v>
      </c>
      <c r="AY615" s="161" t="s">
        <v>157</v>
      </c>
      <c r="BK615" s="170">
        <f>SUM(BK616:BK638)</f>
        <v>0</v>
      </c>
    </row>
    <row r="616" spans="2:65" s="1" customFormat="1" ht="25.5" customHeight="1">
      <c r="B616" s="173"/>
      <c r="C616" s="174" t="s">
        <v>707</v>
      </c>
      <c r="D616" s="174" t="s">
        <v>160</v>
      </c>
      <c r="E616" s="175" t="s">
        <v>708</v>
      </c>
      <c r="F616" s="176" t="s">
        <v>709</v>
      </c>
      <c r="G616" s="177" t="s">
        <v>207</v>
      </c>
      <c r="H616" s="178">
        <v>80.4</v>
      </c>
      <c r="I616" s="179"/>
      <c r="J616" s="180">
        <f>ROUND(I616*H616,2)</f>
        <v>0</v>
      </c>
      <c r="K616" s="176" t="s">
        <v>164</v>
      </c>
      <c r="L616" s="40"/>
      <c r="M616" s="181" t="s">
        <v>5</v>
      </c>
      <c r="N616" s="182" t="s">
        <v>44</v>
      </c>
      <c r="O616" s="41"/>
      <c r="P616" s="183">
        <f>O616*H616</f>
        <v>0</v>
      </c>
      <c r="Q616" s="183">
        <v>0.00458</v>
      </c>
      <c r="R616" s="183">
        <f>Q616*H616</f>
        <v>0.368232</v>
      </c>
      <c r="S616" s="183">
        <v>0</v>
      </c>
      <c r="T616" s="184">
        <f>S616*H616</f>
        <v>0</v>
      </c>
      <c r="AR616" s="23" t="s">
        <v>253</v>
      </c>
      <c r="AT616" s="23" t="s">
        <v>160</v>
      </c>
      <c r="AU616" s="23" t="s">
        <v>83</v>
      </c>
      <c r="AY616" s="23" t="s">
        <v>157</v>
      </c>
      <c r="BE616" s="185">
        <f>IF(N616="základní",J616,0)</f>
        <v>0</v>
      </c>
      <c r="BF616" s="185">
        <f>IF(N616="snížená",J616,0)</f>
        <v>0</v>
      </c>
      <c r="BG616" s="185">
        <f>IF(N616="zákl. přenesená",J616,0)</f>
        <v>0</v>
      </c>
      <c r="BH616" s="185">
        <f>IF(N616="sníž. přenesená",J616,0)</f>
        <v>0</v>
      </c>
      <c r="BI616" s="185">
        <f>IF(N616="nulová",J616,0)</f>
        <v>0</v>
      </c>
      <c r="BJ616" s="23" t="s">
        <v>81</v>
      </c>
      <c r="BK616" s="185">
        <f>ROUND(I616*H616,2)</f>
        <v>0</v>
      </c>
      <c r="BL616" s="23" t="s">
        <v>253</v>
      </c>
      <c r="BM616" s="23" t="s">
        <v>710</v>
      </c>
    </row>
    <row r="617" spans="2:51" s="11" customFormat="1" ht="27">
      <c r="B617" s="186"/>
      <c r="D617" s="187" t="s">
        <v>167</v>
      </c>
      <c r="E617" s="188" t="s">
        <v>5</v>
      </c>
      <c r="F617" s="189" t="s">
        <v>489</v>
      </c>
      <c r="H617" s="190">
        <v>80.4</v>
      </c>
      <c r="I617" s="191"/>
      <c r="L617" s="186"/>
      <c r="M617" s="192"/>
      <c r="N617" s="193"/>
      <c r="O617" s="193"/>
      <c r="P617" s="193"/>
      <c r="Q617" s="193"/>
      <c r="R617" s="193"/>
      <c r="S617" s="193"/>
      <c r="T617" s="194"/>
      <c r="AT617" s="188" t="s">
        <v>167</v>
      </c>
      <c r="AU617" s="188" t="s">
        <v>83</v>
      </c>
      <c r="AV617" s="11" t="s">
        <v>83</v>
      </c>
      <c r="AW617" s="11" t="s">
        <v>36</v>
      </c>
      <c r="AX617" s="11" t="s">
        <v>81</v>
      </c>
      <c r="AY617" s="188" t="s">
        <v>157</v>
      </c>
    </row>
    <row r="618" spans="2:65" s="1" customFormat="1" ht="25.5" customHeight="1">
      <c r="B618" s="173"/>
      <c r="C618" s="174" t="s">
        <v>711</v>
      </c>
      <c r="D618" s="174" t="s">
        <v>160</v>
      </c>
      <c r="E618" s="175" t="s">
        <v>712</v>
      </c>
      <c r="F618" s="176" t="s">
        <v>713</v>
      </c>
      <c r="G618" s="177" t="s">
        <v>207</v>
      </c>
      <c r="H618" s="178">
        <v>132.136</v>
      </c>
      <c r="I618" s="179"/>
      <c r="J618" s="180">
        <f>ROUND(I618*H618,2)</f>
        <v>0</v>
      </c>
      <c r="K618" s="176" t="s">
        <v>164</v>
      </c>
      <c r="L618" s="40"/>
      <c r="M618" s="181" t="s">
        <v>5</v>
      </c>
      <c r="N618" s="182" t="s">
        <v>44</v>
      </c>
      <c r="O618" s="41"/>
      <c r="P618" s="183">
        <f>O618*H618</f>
        <v>0</v>
      </c>
      <c r="Q618" s="183">
        <v>0.00458</v>
      </c>
      <c r="R618" s="183">
        <f>Q618*H618</f>
        <v>0.60518288</v>
      </c>
      <c r="S618" s="183">
        <v>0</v>
      </c>
      <c r="T618" s="184">
        <f>S618*H618</f>
        <v>0</v>
      </c>
      <c r="AR618" s="23" t="s">
        <v>253</v>
      </c>
      <c r="AT618" s="23" t="s">
        <v>160</v>
      </c>
      <c r="AU618" s="23" t="s">
        <v>83</v>
      </c>
      <c r="AY618" s="23" t="s">
        <v>157</v>
      </c>
      <c r="BE618" s="185">
        <f>IF(N618="základní",J618,0)</f>
        <v>0</v>
      </c>
      <c r="BF618" s="185">
        <f>IF(N618="snížená",J618,0)</f>
        <v>0</v>
      </c>
      <c r="BG618" s="185">
        <f>IF(N618="zákl. přenesená",J618,0)</f>
        <v>0</v>
      </c>
      <c r="BH618" s="185">
        <f>IF(N618="sníž. přenesená",J618,0)</f>
        <v>0</v>
      </c>
      <c r="BI618" s="185">
        <f>IF(N618="nulová",J618,0)</f>
        <v>0</v>
      </c>
      <c r="BJ618" s="23" t="s">
        <v>81</v>
      </c>
      <c r="BK618" s="185">
        <f>ROUND(I618*H618,2)</f>
        <v>0</v>
      </c>
      <c r="BL618" s="23" t="s">
        <v>253</v>
      </c>
      <c r="BM618" s="23" t="s">
        <v>714</v>
      </c>
    </row>
    <row r="619" spans="2:51" s="11" customFormat="1" ht="13.5">
      <c r="B619" s="186"/>
      <c r="D619" s="187" t="s">
        <v>167</v>
      </c>
      <c r="E619" s="188" t="s">
        <v>5</v>
      </c>
      <c r="F619" s="189" t="s">
        <v>715</v>
      </c>
      <c r="H619" s="190">
        <v>22.12</v>
      </c>
      <c r="I619" s="191"/>
      <c r="L619" s="186"/>
      <c r="M619" s="192"/>
      <c r="N619" s="193"/>
      <c r="O619" s="193"/>
      <c r="P619" s="193"/>
      <c r="Q619" s="193"/>
      <c r="R619" s="193"/>
      <c r="S619" s="193"/>
      <c r="T619" s="194"/>
      <c r="AT619" s="188" t="s">
        <v>167</v>
      </c>
      <c r="AU619" s="188" t="s">
        <v>83</v>
      </c>
      <c r="AV619" s="11" t="s">
        <v>83</v>
      </c>
      <c r="AW619" s="11" t="s">
        <v>36</v>
      </c>
      <c r="AX619" s="11" t="s">
        <v>73</v>
      </c>
      <c r="AY619" s="188" t="s">
        <v>157</v>
      </c>
    </row>
    <row r="620" spans="2:51" s="11" customFormat="1" ht="13.5">
      <c r="B620" s="186"/>
      <c r="D620" s="187" t="s">
        <v>167</v>
      </c>
      <c r="E620" s="188" t="s">
        <v>5</v>
      </c>
      <c r="F620" s="189" t="s">
        <v>716</v>
      </c>
      <c r="H620" s="190">
        <v>1.56</v>
      </c>
      <c r="I620" s="191"/>
      <c r="L620" s="186"/>
      <c r="M620" s="192"/>
      <c r="N620" s="193"/>
      <c r="O620" s="193"/>
      <c r="P620" s="193"/>
      <c r="Q620" s="193"/>
      <c r="R620" s="193"/>
      <c r="S620" s="193"/>
      <c r="T620" s="194"/>
      <c r="AT620" s="188" t="s">
        <v>167</v>
      </c>
      <c r="AU620" s="188" t="s">
        <v>83</v>
      </c>
      <c r="AV620" s="11" t="s">
        <v>83</v>
      </c>
      <c r="AW620" s="11" t="s">
        <v>36</v>
      </c>
      <c r="AX620" s="11" t="s">
        <v>73</v>
      </c>
      <c r="AY620" s="188" t="s">
        <v>157</v>
      </c>
    </row>
    <row r="621" spans="2:51" s="11" customFormat="1" ht="13.5">
      <c r="B621" s="186"/>
      <c r="D621" s="187" t="s">
        <v>167</v>
      </c>
      <c r="E621" s="188" t="s">
        <v>5</v>
      </c>
      <c r="F621" s="189" t="s">
        <v>716</v>
      </c>
      <c r="H621" s="190">
        <v>1.56</v>
      </c>
      <c r="I621" s="191"/>
      <c r="L621" s="186"/>
      <c r="M621" s="192"/>
      <c r="N621" s="193"/>
      <c r="O621" s="193"/>
      <c r="P621" s="193"/>
      <c r="Q621" s="193"/>
      <c r="R621" s="193"/>
      <c r="S621" s="193"/>
      <c r="T621" s="194"/>
      <c r="AT621" s="188" t="s">
        <v>167</v>
      </c>
      <c r="AU621" s="188" t="s">
        <v>83</v>
      </c>
      <c r="AV621" s="11" t="s">
        <v>83</v>
      </c>
      <c r="AW621" s="11" t="s">
        <v>36</v>
      </c>
      <c r="AX621" s="11" t="s">
        <v>73</v>
      </c>
      <c r="AY621" s="188" t="s">
        <v>157</v>
      </c>
    </row>
    <row r="622" spans="2:51" s="11" customFormat="1" ht="13.5">
      <c r="B622" s="186"/>
      <c r="D622" s="187" t="s">
        <v>167</v>
      </c>
      <c r="E622" s="188" t="s">
        <v>5</v>
      </c>
      <c r="F622" s="189" t="s">
        <v>717</v>
      </c>
      <c r="H622" s="190">
        <v>1.71</v>
      </c>
      <c r="I622" s="191"/>
      <c r="L622" s="186"/>
      <c r="M622" s="192"/>
      <c r="N622" s="193"/>
      <c r="O622" s="193"/>
      <c r="P622" s="193"/>
      <c r="Q622" s="193"/>
      <c r="R622" s="193"/>
      <c r="S622" s="193"/>
      <c r="T622" s="194"/>
      <c r="AT622" s="188" t="s">
        <v>167</v>
      </c>
      <c r="AU622" s="188" t="s">
        <v>83</v>
      </c>
      <c r="AV622" s="11" t="s">
        <v>83</v>
      </c>
      <c r="AW622" s="11" t="s">
        <v>36</v>
      </c>
      <c r="AX622" s="11" t="s">
        <v>73</v>
      </c>
      <c r="AY622" s="188" t="s">
        <v>157</v>
      </c>
    </row>
    <row r="623" spans="2:51" s="11" customFormat="1" ht="13.5">
      <c r="B623" s="186"/>
      <c r="D623" s="187" t="s">
        <v>167</v>
      </c>
      <c r="E623" s="188" t="s">
        <v>5</v>
      </c>
      <c r="F623" s="189" t="s">
        <v>717</v>
      </c>
      <c r="H623" s="190">
        <v>1.71</v>
      </c>
      <c r="I623" s="191"/>
      <c r="L623" s="186"/>
      <c r="M623" s="192"/>
      <c r="N623" s="193"/>
      <c r="O623" s="193"/>
      <c r="P623" s="193"/>
      <c r="Q623" s="193"/>
      <c r="R623" s="193"/>
      <c r="S623" s="193"/>
      <c r="T623" s="194"/>
      <c r="AT623" s="188" t="s">
        <v>167</v>
      </c>
      <c r="AU623" s="188" t="s">
        <v>83</v>
      </c>
      <c r="AV623" s="11" t="s">
        <v>83</v>
      </c>
      <c r="AW623" s="11" t="s">
        <v>36</v>
      </c>
      <c r="AX623" s="11" t="s">
        <v>73</v>
      </c>
      <c r="AY623" s="188" t="s">
        <v>157</v>
      </c>
    </row>
    <row r="624" spans="2:51" s="11" customFormat="1" ht="13.5">
      <c r="B624" s="186"/>
      <c r="D624" s="187" t="s">
        <v>167</v>
      </c>
      <c r="E624" s="188" t="s">
        <v>5</v>
      </c>
      <c r="F624" s="189" t="s">
        <v>718</v>
      </c>
      <c r="H624" s="190">
        <v>20.8</v>
      </c>
      <c r="I624" s="191"/>
      <c r="L624" s="186"/>
      <c r="M624" s="192"/>
      <c r="N624" s="193"/>
      <c r="O624" s="193"/>
      <c r="P624" s="193"/>
      <c r="Q624" s="193"/>
      <c r="R624" s="193"/>
      <c r="S624" s="193"/>
      <c r="T624" s="194"/>
      <c r="AT624" s="188" t="s">
        <v>167</v>
      </c>
      <c r="AU624" s="188" t="s">
        <v>83</v>
      </c>
      <c r="AV624" s="11" t="s">
        <v>83</v>
      </c>
      <c r="AW624" s="11" t="s">
        <v>36</v>
      </c>
      <c r="AX624" s="11" t="s">
        <v>73</v>
      </c>
      <c r="AY624" s="188" t="s">
        <v>157</v>
      </c>
    </row>
    <row r="625" spans="2:51" s="11" customFormat="1" ht="13.5">
      <c r="B625" s="186"/>
      <c r="D625" s="187" t="s">
        <v>167</v>
      </c>
      <c r="E625" s="188" t="s">
        <v>5</v>
      </c>
      <c r="F625" s="189" t="s">
        <v>718</v>
      </c>
      <c r="H625" s="190">
        <v>20.8</v>
      </c>
      <c r="I625" s="191"/>
      <c r="L625" s="186"/>
      <c r="M625" s="192"/>
      <c r="N625" s="193"/>
      <c r="O625" s="193"/>
      <c r="P625" s="193"/>
      <c r="Q625" s="193"/>
      <c r="R625" s="193"/>
      <c r="S625" s="193"/>
      <c r="T625" s="194"/>
      <c r="AT625" s="188" t="s">
        <v>167</v>
      </c>
      <c r="AU625" s="188" t="s">
        <v>83</v>
      </c>
      <c r="AV625" s="11" t="s">
        <v>83</v>
      </c>
      <c r="AW625" s="11" t="s">
        <v>36</v>
      </c>
      <c r="AX625" s="11" t="s">
        <v>73</v>
      </c>
      <c r="AY625" s="188" t="s">
        <v>157</v>
      </c>
    </row>
    <row r="626" spans="2:51" s="11" customFormat="1" ht="13.5">
      <c r="B626" s="186"/>
      <c r="D626" s="187" t="s">
        <v>167</v>
      </c>
      <c r="E626" s="188" t="s">
        <v>5</v>
      </c>
      <c r="F626" s="189" t="s">
        <v>719</v>
      </c>
      <c r="H626" s="190">
        <v>3.516</v>
      </c>
      <c r="I626" s="191"/>
      <c r="L626" s="186"/>
      <c r="M626" s="192"/>
      <c r="N626" s="193"/>
      <c r="O626" s="193"/>
      <c r="P626" s="193"/>
      <c r="Q626" s="193"/>
      <c r="R626" s="193"/>
      <c r="S626" s="193"/>
      <c r="T626" s="194"/>
      <c r="AT626" s="188" t="s">
        <v>167</v>
      </c>
      <c r="AU626" s="188" t="s">
        <v>83</v>
      </c>
      <c r="AV626" s="11" t="s">
        <v>83</v>
      </c>
      <c r="AW626" s="11" t="s">
        <v>36</v>
      </c>
      <c r="AX626" s="11" t="s">
        <v>73</v>
      </c>
      <c r="AY626" s="188" t="s">
        <v>157</v>
      </c>
    </row>
    <row r="627" spans="2:51" s="11" customFormat="1" ht="13.5">
      <c r="B627" s="186"/>
      <c r="D627" s="187" t="s">
        <v>167</v>
      </c>
      <c r="E627" s="188" t="s">
        <v>5</v>
      </c>
      <c r="F627" s="189" t="s">
        <v>720</v>
      </c>
      <c r="H627" s="190">
        <v>16.08</v>
      </c>
      <c r="I627" s="191"/>
      <c r="L627" s="186"/>
      <c r="M627" s="192"/>
      <c r="N627" s="193"/>
      <c r="O627" s="193"/>
      <c r="P627" s="193"/>
      <c r="Q627" s="193"/>
      <c r="R627" s="193"/>
      <c r="S627" s="193"/>
      <c r="T627" s="194"/>
      <c r="AT627" s="188" t="s">
        <v>167</v>
      </c>
      <c r="AU627" s="188" t="s">
        <v>83</v>
      </c>
      <c r="AV627" s="11" t="s">
        <v>83</v>
      </c>
      <c r="AW627" s="11" t="s">
        <v>36</v>
      </c>
      <c r="AX627" s="11" t="s">
        <v>73</v>
      </c>
      <c r="AY627" s="188" t="s">
        <v>157</v>
      </c>
    </row>
    <row r="628" spans="2:51" s="11" customFormat="1" ht="13.5">
      <c r="B628" s="186"/>
      <c r="D628" s="187" t="s">
        <v>167</v>
      </c>
      <c r="E628" s="188" t="s">
        <v>5</v>
      </c>
      <c r="F628" s="189" t="s">
        <v>721</v>
      </c>
      <c r="H628" s="190">
        <v>1.812</v>
      </c>
      <c r="I628" s="191"/>
      <c r="L628" s="186"/>
      <c r="M628" s="192"/>
      <c r="N628" s="193"/>
      <c r="O628" s="193"/>
      <c r="P628" s="193"/>
      <c r="Q628" s="193"/>
      <c r="R628" s="193"/>
      <c r="S628" s="193"/>
      <c r="T628" s="194"/>
      <c r="AT628" s="188" t="s">
        <v>167</v>
      </c>
      <c r="AU628" s="188" t="s">
        <v>83</v>
      </c>
      <c r="AV628" s="11" t="s">
        <v>83</v>
      </c>
      <c r="AW628" s="11" t="s">
        <v>36</v>
      </c>
      <c r="AX628" s="11" t="s">
        <v>73</v>
      </c>
      <c r="AY628" s="188" t="s">
        <v>157</v>
      </c>
    </row>
    <row r="629" spans="2:51" s="11" customFormat="1" ht="13.5">
      <c r="B629" s="186"/>
      <c r="D629" s="187" t="s">
        <v>167</v>
      </c>
      <c r="E629" s="188" t="s">
        <v>5</v>
      </c>
      <c r="F629" s="189" t="s">
        <v>722</v>
      </c>
      <c r="H629" s="190">
        <v>3.69</v>
      </c>
      <c r="I629" s="191"/>
      <c r="L629" s="186"/>
      <c r="M629" s="192"/>
      <c r="N629" s="193"/>
      <c r="O629" s="193"/>
      <c r="P629" s="193"/>
      <c r="Q629" s="193"/>
      <c r="R629" s="193"/>
      <c r="S629" s="193"/>
      <c r="T629" s="194"/>
      <c r="AT629" s="188" t="s">
        <v>167</v>
      </c>
      <c r="AU629" s="188" t="s">
        <v>83</v>
      </c>
      <c r="AV629" s="11" t="s">
        <v>83</v>
      </c>
      <c r="AW629" s="11" t="s">
        <v>36</v>
      </c>
      <c r="AX629" s="11" t="s">
        <v>73</v>
      </c>
      <c r="AY629" s="188" t="s">
        <v>157</v>
      </c>
    </row>
    <row r="630" spans="2:51" s="11" customFormat="1" ht="13.5">
      <c r="B630" s="186"/>
      <c r="D630" s="187" t="s">
        <v>167</v>
      </c>
      <c r="E630" s="188" t="s">
        <v>5</v>
      </c>
      <c r="F630" s="189" t="s">
        <v>723</v>
      </c>
      <c r="H630" s="190">
        <v>1.89</v>
      </c>
      <c r="I630" s="191"/>
      <c r="L630" s="186"/>
      <c r="M630" s="192"/>
      <c r="N630" s="193"/>
      <c r="O630" s="193"/>
      <c r="P630" s="193"/>
      <c r="Q630" s="193"/>
      <c r="R630" s="193"/>
      <c r="S630" s="193"/>
      <c r="T630" s="194"/>
      <c r="AT630" s="188" t="s">
        <v>167</v>
      </c>
      <c r="AU630" s="188" t="s">
        <v>83</v>
      </c>
      <c r="AV630" s="11" t="s">
        <v>83</v>
      </c>
      <c r="AW630" s="11" t="s">
        <v>36</v>
      </c>
      <c r="AX630" s="11" t="s">
        <v>73</v>
      </c>
      <c r="AY630" s="188" t="s">
        <v>157</v>
      </c>
    </row>
    <row r="631" spans="2:51" s="11" customFormat="1" ht="13.5">
      <c r="B631" s="186"/>
      <c r="D631" s="187" t="s">
        <v>167</v>
      </c>
      <c r="E631" s="188" t="s">
        <v>5</v>
      </c>
      <c r="F631" s="189" t="s">
        <v>724</v>
      </c>
      <c r="H631" s="190">
        <v>3.57</v>
      </c>
      <c r="I631" s="191"/>
      <c r="L631" s="186"/>
      <c r="M631" s="192"/>
      <c r="N631" s="193"/>
      <c r="O631" s="193"/>
      <c r="P631" s="193"/>
      <c r="Q631" s="193"/>
      <c r="R631" s="193"/>
      <c r="S631" s="193"/>
      <c r="T631" s="194"/>
      <c r="AT631" s="188" t="s">
        <v>167</v>
      </c>
      <c r="AU631" s="188" t="s">
        <v>83</v>
      </c>
      <c r="AV631" s="11" t="s">
        <v>83</v>
      </c>
      <c r="AW631" s="11" t="s">
        <v>36</v>
      </c>
      <c r="AX631" s="11" t="s">
        <v>73</v>
      </c>
      <c r="AY631" s="188" t="s">
        <v>157</v>
      </c>
    </row>
    <row r="632" spans="2:51" s="11" customFormat="1" ht="13.5">
      <c r="B632" s="186"/>
      <c r="D632" s="187" t="s">
        <v>167</v>
      </c>
      <c r="E632" s="188" t="s">
        <v>5</v>
      </c>
      <c r="F632" s="189" t="s">
        <v>725</v>
      </c>
      <c r="H632" s="190">
        <v>25.6</v>
      </c>
      <c r="I632" s="191"/>
      <c r="L632" s="186"/>
      <c r="M632" s="192"/>
      <c r="N632" s="193"/>
      <c r="O632" s="193"/>
      <c r="P632" s="193"/>
      <c r="Q632" s="193"/>
      <c r="R632" s="193"/>
      <c r="S632" s="193"/>
      <c r="T632" s="194"/>
      <c r="AT632" s="188" t="s">
        <v>167</v>
      </c>
      <c r="AU632" s="188" t="s">
        <v>83</v>
      </c>
      <c r="AV632" s="11" t="s">
        <v>83</v>
      </c>
      <c r="AW632" s="11" t="s">
        <v>36</v>
      </c>
      <c r="AX632" s="11" t="s">
        <v>73</v>
      </c>
      <c r="AY632" s="188" t="s">
        <v>157</v>
      </c>
    </row>
    <row r="633" spans="2:51" s="11" customFormat="1" ht="13.5">
      <c r="B633" s="186"/>
      <c r="D633" s="187" t="s">
        <v>167</v>
      </c>
      <c r="E633" s="188" t="s">
        <v>5</v>
      </c>
      <c r="F633" s="189" t="s">
        <v>726</v>
      </c>
      <c r="H633" s="190">
        <v>5.718</v>
      </c>
      <c r="I633" s="191"/>
      <c r="L633" s="186"/>
      <c r="M633" s="192"/>
      <c r="N633" s="193"/>
      <c r="O633" s="193"/>
      <c r="P633" s="193"/>
      <c r="Q633" s="193"/>
      <c r="R633" s="193"/>
      <c r="S633" s="193"/>
      <c r="T633" s="194"/>
      <c r="AT633" s="188" t="s">
        <v>167</v>
      </c>
      <c r="AU633" s="188" t="s">
        <v>83</v>
      </c>
      <c r="AV633" s="11" t="s">
        <v>83</v>
      </c>
      <c r="AW633" s="11" t="s">
        <v>36</v>
      </c>
      <c r="AX633" s="11" t="s">
        <v>73</v>
      </c>
      <c r="AY633" s="188" t="s">
        <v>157</v>
      </c>
    </row>
    <row r="634" spans="2:51" s="12" customFormat="1" ht="13.5">
      <c r="B634" s="198"/>
      <c r="D634" s="187" t="s">
        <v>167</v>
      </c>
      <c r="E634" s="199" t="s">
        <v>5</v>
      </c>
      <c r="F634" s="200" t="s">
        <v>227</v>
      </c>
      <c r="H634" s="201">
        <v>132.136</v>
      </c>
      <c r="I634" s="202"/>
      <c r="L634" s="198"/>
      <c r="M634" s="203"/>
      <c r="N634" s="204"/>
      <c r="O634" s="204"/>
      <c r="P634" s="204"/>
      <c r="Q634" s="204"/>
      <c r="R634" s="204"/>
      <c r="S634" s="204"/>
      <c r="T634" s="205"/>
      <c r="AT634" s="199" t="s">
        <v>167</v>
      </c>
      <c r="AU634" s="199" t="s">
        <v>83</v>
      </c>
      <c r="AV634" s="12" t="s">
        <v>165</v>
      </c>
      <c r="AW634" s="12" t="s">
        <v>36</v>
      </c>
      <c r="AX634" s="12" t="s">
        <v>81</v>
      </c>
      <c r="AY634" s="199" t="s">
        <v>157</v>
      </c>
    </row>
    <row r="635" spans="2:65" s="1" customFormat="1" ht="38.25" customHeight="1">
      <c r="B635" s="173"/>
      <c r="C635" s="174" t="s">
        <v>727</v>
      </c>
      <c r="D635" s="174" t="s">
        <v>160</v>
      </c>
      <c r="E635" s="175" t="s">
        <v>728</v>
      </c>
      <c r="F635" s="176" t="s">
        <v>729</v>
      </c>
      <c r="G635" s="177" t="s">
        <v>200</v>
      </c>
      <c r="H635" s="178">
        <v>0.973</v>
      </c>
      <c r="I635" s="179"/>
      <c r="J635" s="180">
        <f>ROUND(I635*H635,2)</f>
        <v>0</v>
      </c>
      <c r="K635" s="176" t="s">
        <v>164</v>
      </c>
      <c r="L635" s="40"/>
      <c r="M635" s="181" t="s">
        <v>5</v>
      </c>
      <c r="N635" s="182" t="s">
        <v>44</v>
      </c>
      <c r="O635" s="41"/>
      <c r="P635" s="183">
        <f>O635*H635</f>
        <v>0</v>
      </c>
      <c r="Q635" s="183">
        <v>0</v>
      </c>
      <c r="R635" s="183">
        <f>Q635*H635</f>
        <v>0</v>
      </c>
      <c r="S635" s="183">
        <v>0</v>
      </c>
      <c r="T635" s="184">
        <f>S635*H635</f>
        <v>0</v>
      </c>
      <c r="AR635" s="23" t="s">
        <v>253</v>
      </c>
      <c r="AT635" s="23" t="s">
        <v>160</v>
      </c>
      <c r="AU635" s="23" t="s">
        <v>83</v>
      </c>
      <c r="AY635" s="23" t="s">
        <v>157</v>
      </c>
      <c r="BE635" s="185">
        <f>IF(N635="základní",J635,0)</f>
        <v>0</v>
      </c>
      <c r="BF635" s="185">
        <f>IF(N635="snížená",J635,0)</f>
        <v>0</v>
      </c>
      <c r="BG635" s="185">
        <f>IF(N635="zákl. přenesená",J635,0)</f>
        <v>0</v>
      </c>
      <c r="BH635" s="185">
        <f>IF(N635="sníž. přenesená",J635,0)</f>
        <v>0</v>
      </c>
      <c r="BI635" s="185">
        <f>IF(N635="nulová",J635,0)</f>
        <v>0</v>
      </c>
      <c r="BJ635" s="23" t="s">
        <v>81</v>
      </c>
      <c r="BK635" s="185">
        <f>ROUND(I635*H635,2)</f>
        <v>0</v>
      </c>
      <c r="BL635" s="23" t="s">
        <v>253</v>
      </c>
      <c r="BM635" s="23" t="s">
        <v>730</v>
      </c>
    </row>
    <row r="636" spans="2:47" s="1" customFormat="1" ht="148.5">
      <c r="B636" s="40"/>
      <c r="D636" s="187" t="s">
        <v>177</v>
      </c>
      <c r="F636" s="197" t="s">
        <v>731</v>
      </c>
      <c r="I636" s="148"/>
      <c r="L636" s="40"/>
      <c r="M636" s="196"/>
      <c r="N636" s="41"/>
      <c r="O636" s="41"/>
      <c r="P636" s="41"/>
      <c r="Q636" s="41"/>
      <c r="R636" s="41"/>
      <c r="S636" s="41"/>
      <c r="T636" s="69"/>
      <c r="AT636" s="23" t="s">
        <v>177</v>
      </c>
      <c r="AU636" s="23" t="s">
        <v>83</v>
      </c>
    </row>
    <row r="637" spans="2:65" s="1" customFormat="1" ht="38.25" customHeight="1">
      <c r="B637" s="173"/>
      <c r="C637" s="174" t="s">
        <v>732</v>
      </c>
      <c r="D637" s="174" t="s">
        <v>160</v>
      </c>
      <c r="E637" s="175" t="s">
        <v>733</v>
      </c>
      <c r="F637" s="176" t="s">
        <v>734</v>
      </c>
      <c r="G637" s="177" t="s">
        <v>200</v>
      </c>
      <c r="H637" s="178">
        <v>0.973</v>
      </c>
      <c r="I637" s="179"/>
      <c r="J637" s="180">
        <f>ROUND(I637*H637,2)</f>
        <v>0</v>
      </c>
      <c r="K637" s="176" t="s">
        <v>164</v>
      </c>
      <c r="L637" s="40"/>
      <c r="M637" s="181" t="s">
        <v>5</v>
      </c>
      <c r="N637" s="182" t="s">
        <v>44</v>
      </c>
      <c r="O637" s="41"/>
      <c r="P637" s="183">
        <f>O637*H637</f>
        <v>0</v>
      </c>
      <c r="Q637" s="183">
        <v>0</v>
      </c>
      <c r="R637" s="183">
        <f>Q637*H637</f>
        <v>0</v>
      </c>
      <c r="S637" s="183">
        <v>0</v>
      </c>
      <c r="T637" s="184">
        <f>S637*H637</f>
        <v>0</v>
      </c>
      <c r="AR637" s="23" t="s">
        <v>253</v>
      </c>
      <c r="AT637" s="23" t="s">
        <v>160</v>
      </c>
      <c r="AU637" s="23" t="s">
        <v>83</v>
      </c>
      <c r="AY637" s="23" t="s">
        <v>157</v>
      </c>
      <c r="BE637" s="185">
        <f>IF(N637="základní",J637,0)</f>
        <v>0</v>
      </c>
      <c r="BF637" s="185">
        <f>IF(N637="snížená",J637,0)</f>
        <v>0</v>
      </c>
      <c r="BG637" s="185">
        <f>IF(N637="zákl. přenesená",J637,0)</f>
        <v>0</v>
      </c>
      <c r="BH637" s="185">
        <f>IF(N637="sníž. přenesená",J637,0)</f>
        <v>0</v>
      </c>
      <c r="BI637" s="185">
        <f>IF(N637="nulová",J637,0)</f>
        <v>0</v>
      </c>
      <c r="BJ637" s="23" t="s">
        <v>81</v>
      </c>
      <c r="BK637" s="185">
        <f>ROUND(I637*H637,2)</f>
        <v>0</v>
      </c>
      <c r="BL637" s="23" t="s">
        <v>253</v>
      </c>
      <c r="BM637" s="23" t="s">
        <v>735</v>
      </c>
    </row>
    <row r="638" spans="2:47" s="1" customFormat="1" ht="148.5">
      <c r="B638" s="40"/>
      <c r="D638" s="187" t="s">
        <v>177</v>
      </c>
      <c r="F638" s="197" t="s">
        <v>731</v>
      </c>
      <c r="I638" s="148"/>
      <c r="L638" s="40"/>
      <c r="M638" s="196"/>
      <c r="N638" s="41"/>
      <c r="O638" s="41"/>
      <c r="P638" s="41"/>
      <c r="Q638" s="41"/>
      <c r="R638" s="41"/>
      <c r="S638" s="41"/>
      <c r="T638" s="69"/>
      <c r="AT638" s="23" t="s">
        <v>177</v>
      </c>
      <c r="AU638" s="23" t="s">
        <v>83</v>
      </c>
    </row>
    <row r="639" spans="2:63" s="10" customFormat="1" ht="29.85" customHeight="1">
      <c r="B639" s="160"/>
      <c r="D639" s="161" t="s">
        <v>72</v>
      </c>
      <c r="E639" s="171" t="s">
        <v>736</v>
      </c>
      <c r="F639" s="171" t="s">
        <v>737</v>
      </c>
      <c r="I639" s="163"/>
      <c r="J639" s="172">
        <f>BK639</f>
        <v>0</v>
      </c>
      <c r="L639" s="160"/>
      <c r="M639" s="165"/>
      <c r="N639" s="166"/>
      <c r="O639" s="166"/>
      <c r="P639" s="167">
        <f>SUM(P640:P655)</f>
        <v>0</v>
      </c>
      <c r="Q639" s="166"/>
      <c r="R639" s="167">
        <f>SUM(R640:R655)</f>
        <v>0</v>
      </c>
      <c r="S639" s="166"/>
      <c r="T639" s="168">
        <f>SUM(T640:T655)</f>
        <v>0.8493300000000001</v>
      </c>
      <c r="AR639" s="161" t="s">
        <v>83</v>
      </c>
      <c r="AT639" s="169" t="s">
        <v>72</v>
      </c>
      <c r="AU639" s="169" t="s">
        <v>81</v>
      </c>
      <c r="AY639" s="161" t="s">
        <v>157</v>
      </c>
      <c r="BK639" s="170">
        <f>SUM(BK640:BK655)</f>
        <v>0</v>
      </c>
    </row>
    <row r="640" spans="2:65" s="1" customFormat="1" ht="16.5" customHeight="1">
      <c r="B640" s="173"/>
      <c r="C640" s="174" t="s">
        <v>738</v>
      </c>
      <c r="D640" s="174" t="s">
        <v>160</v>
      </c>
      <c r="E640" s="175" t="s">
        <v>739</v>
      </c>
      <c r="F640" s="176" t="s">
        <v>740</v>
      </c>
      <c r="G640" s="177" t="s">
        <v>741</v>
      </c>
      <c r="H640" s="178">
        <v>7</v>
      </c>
      <c r="I640" s="179"/>
      <c r="J640" s="180">
        <f aca="true" t="shared" si="0" ref="J640:J648">ROUND(I640*H640,2)</f>
        <v>0</v>
      </c>
      <c r="K640" s="176" t="s">
        <v>164</v>
      </c>
      <c r="L640" s="40"/>
      <c r="M640" s="181" t="s">
        <v>5</v>
      </c>
      <c r="N640" s="182" t="s">
        <v>44</v>
      </c>
      <c r="O640" s="41"/>
      <c r="P640" s="183">
        <f aca="true" t="shared" si="1" ref="P640:P648">O640*H640</f>
        <v>0</v>
      </c>
      <c r="Q640" s="183">
        <v>0</v>
      </c>
      <c r="R640" s="183">
        <f aca="true" t="shared" si="2" ref="R640:R648">Q640*H640</f>
        <v>0</v>
      </c>
      <c r="S640" s="183">
        <v>0.01933</v>
      </c>
      <c r="T640" s="184">
        <f aca="true" t="shared" si="3" ref="T640:T648">S640*H640</f>
        <v>0.13530999999999999</v>
      </c>
      <c r="AR640" s="23" t="s">
        <v>253</v>
      </c>
      <c r="AT640" s="23" t="s">
        <v>160</v>
      </c>
      <c r="AU640" s="23" t="s">
        <v>83</v>
      </c>
      <c r="AY640" s="23" t="s">
        <v>157</v>
      </c>
      <c r="BE640" s="185">
        <f aca="true" t="shared" si="4" ref="BE640:BE648">IF(N640="základní",J640,0)</f>
        <v>0</v>
      </c>
      <c r="BF640" s="185">
        <f aca="true" t="shared" si="5" ref="BF640:BF648">IF(N640="snížená",J640,0)</f>
        <v>0</v>
      </c>
      <c r="BG640" s="185">
        <f aca="true" t="shared" si="6" ref="BG640:BG648">IF(N640="zákl. přenesená",J640,0)</f>
        <v>0</v>
      </c>
      <c r="BH640" s="185">
        <f aca="true" t="shared" si="7" ref="BH640:BH648">IF(N640="sníž. přenesená",J640,0)</f>
        <v>0</v>
      </c>
      <c r="BI640" s="185">
        <f aca="true" t="shared" si="8" ref="BI640:BI648">IF(N640="nulová",J640,0)</f>
        <v>0</v>
      </c>
      <c r="BJ640" s="23" t="s">
        <v>81</v>
      </c>
      <c r="BK640" s="185">
        <f aca="true" t="shared" si="9" ref="BK640:BK648">ROUND(I640*H640,2)</f>
        <v>0</v>
      </c>
      <c r="BL640" s="23" t="s">
        <v>253</v>
      </c>
      <c r="BM640" s="23" t="s">
        <v>742</v>
      </c>
    </row>
    <row r="641" spans="2:65" s="1" customFormat="1" ht="16.5" customHeight="1">
      <c r="B641" s="173"/>
      <c r="C641" s="174" t="s">
        <v>743</v>
      </c>
      <c r="D641" s="174" t="s">
        <v>160</v>
      </c>
      <c r="E641" s="175" t="s">
        <v>744</v>
      </c>
      <c r="F641" s="176" t="s">
        <v>745</v>
      </c>
      <c r="G641" s="177" t="s">
        <v>741</v>
      </c>
      <c r="H641" s="178">
        <v>22</v>
      </c>
      <c r="I641" s="179"/>
      <c r="J641" s="180">
        <f t="shared" si="0"/>
        <v>0</v>
      </c>
      <c r="K641" s="176" t="s">
        <v>164</v>
      </c>
      <c r="L641" s="40"/>
      <c r="M641" s="181" t="s">
        <v>5</v>
      </c>
      <c r="N641" s="182" t="s">
        <v>44</v>
      </c>
      <c r="O641" s="41"/>
      <c r="P641" s="183">
        <f t="shared" si="1"/>
        <v>0</v>
      </c>
      <c r="Q641" s="183">
        <v>0</v>
      </c>
      <c r="R641" s="183">
        <f t="shared" si="2"/>
        <v>0</v>
      </c>
      <c r="S641" s="183">
        <v>0.01946</v>
      </c>
      <c r="T641" s="184">
        <f t="shared" si="3"/>
        <v>0.42812000000000006</v>
      </c>
      <c r="AR641" s="23" t="s">
        <v>253</v>
      </c>
      <c r="AT641" s="23" t="s">
        <v>160</v>
      </c>
      <c r="AU641" s="23" t="s">
        <v>83</v>
      </c>
      <c r="AY641" s="23" t="s">
        <v>157</v>
      </c>
      <c r="BE641" s="185">
        <f t="shared" si="4"/>
        <v>0</v>
      </c>
      <c r="BF641" s="185">
        <f t="shared" si="5"/>
        <v>0</v>
      </c>
      <c r="BG641" s="185">
        <f t="shared" si="6"/>
        <v>0</v>
      </c>
      <c r="BH641" s="185">
        <f t="shared" si="7"/>
        <v>0</v>
      </c>
      <c r="BI641" s="185">
        <f t="shared" si="8"/>
        <v>0</v>
      </c>
      <c r="BJ641" s="23" t="s">
        <v>81</v>
      </c>
      <c r="BK641" s="185">
        <f t="shared" si="9"/>
        <v>0</v>
      </c>
      <c r="BL641" s="23" t="s">
        <v>253</v>
      </c>
      <c r="BM641" s="23" t="s">
        <v>746</v>
      </c>
    </row>
    <row r="642" spans="2:65" s="1" customFormat="1" ht="16.5" customHeight="1">
      <c r="B642" s="173"/>
      <c r="C642" s="174" t="s">
        <v>747</v>
      </c>
      <c r="D642" s="174" t="s">
        <v>160</v>
      </c>
      <c r="E642" s="175" t="s">
        <v>748</v>
      </c>
      <c r="F642" s="176" t="s">
        <v>749</v>
      </c>
      <c r="G642" s="177" t="s">
        <v>741</v>
      </c>
      <c r="H642" s="178">
        <v>1</v>
      </c>
      <c r="I642" s="179"/>
      <c r="J642" s="180">
        <f t="shared" si="0"/>
        <v>0</v>
      </c>
      <c r="K642" s="176" t="s">
        <v>164</v>
      </c>
      <c r="L642" s="40"/>
      <c r="M642" s="181" t="s">
        <v>5</v>
      </c>
      <c r="N642" s="182" t="s">
        <v>44</v>
      </c>
      <c r="O642" s="41"/>
      <c r="P642" s="183">
        <f t="shared" si="1"/>
        <v>0</v>
      </c>
      <c r="Q642" s="183">
        <v>0</v>
      </c>
      <c r="R642" s="183">
        <f t="shared" si="2"/>
        <v>0</v>
      </c>
      <c r="S642" s="183">
        <v>0.0066</v>
      </c>
      <c r="T642" s="184">
        <f t="shared" si="3"/>
        <v>0.0066</v>
      </c>
      <c r="AR642" s="23" t="s">
        <v>253</v>
      </c>
      <c r="AT642" s="23" t="s">
        <v>160</v>
      </c>
      <c r="AU642" s="23" t="s">
        <v>83</v>
      </c>
      <c r="AY642" s="23" t="s">
        <v>157</v>
      </c>
      <c r="BE642" s="185">
        <f t="shared" si="4"/>
        <v>0</v>
      </c>
      <c r="BF642" s="185">
        <f t="shared" si="5"/>
        <v>0</v>
      </c>
      <c r="BG642" s="185">
        <f t="shared" si="6"/>
        <v>0</v>
      </c>
      <c r="BH642" s="185">
        <f t="shared" si="7"/>
        <v>0</v>
      </c>
      <c r="BI642" s="185">
        <f t="shared" si="8"/>
        <v>0</v>
      </c>
      <c r="BJ642" s="23" t="s">
        <v>81</v>
      </c>
      <c r="BK642" s="185">
        <f t="shared" si="9"/>
        <v>0</v>
      </c>
      <c r="BL642" s="23" t="s">
        <v>253</v>
      </c>
      <c r="BM642" s="23" t="s">
        <v>750</v>
      </c>
    </row>
    <row r="643" spans="2:65" s="1" customFormat="1" ht="16.5" customHeight="1">
      <c r="B643" s="173"/>
      <c r="C643" s="174" t="s">
        <v>751</v>
      </c>
      <c r="D643" s="174" t="s">
        <v>160</v>
      </c>
      <c r="E643" s="175" t="s">
        <v>752</v>
      </c>
      <c r="F643" s="176" t="s">
        <v>753</v>
      </c>
      <c r="G643" s="177" t="s">
        <v>741</v>
      </c>
      <c r="H643" s="178">
        <v>1</v>
      </c>
      <c r="I643" s="179"/>
      <c r="J643" s="180">
        <f t="shared" si="0"/>
        <v>0</v>
      </c>
      <c r="K643" s="176" t="s">
        <v>164</v>
      </c>
      <c r="L643" s="40"/>
      <c r="M643" s="181" t="s">
        <v>5</v>
      </c>
      <c r="N643" s="182" t="s">
        <v>44</v>
      </c>
      <c r="O643" s="41"/>
      <c r="P643" s="183">
        <f t="shared" si="1"/>
        <v>0</v>
      </c>
      <c r="Q643" s="183">
        <v>0</v>
      </c>
      <c r="R643" s="183">
        <f t="shared" si="2"/>
        <v>0</v>
      </c>
      <c r="S643" s="183">
        <v>0.0329</v>
      </c>
      <c r="T643" s="184">
        <f t="shared" si="3"/>
        <v>0.0329</v>
      </c>
      <c r="AR643" s="23" t="s">
        <v>253</v>
      </c>
      <c r="AT643" s="23" t="s">
        <v>160</v>
      </c>
      <c r="AU643" s="23" t="s">
        <v>83</v>
      </c>
      <c r="AY643" s="23" t="s">
        <v>157</v>
      </c>
      <c r="BE643" s="185">
        <f t="shared" si="4"/>
        <v>0</v>
      </c>
      <c r="BF643" s="185">
        <f t="shared" si="5"/>
        <v>0</v>
      </c>
      <c r="BG643" s="185">
        <f t="shared" si="6"/>
        <v>0</v>
      </c>
      <c r="BH643" s="185">
        <f t="shared" si="7"/>
        <v>0</v>
      </c>
      <c r="BI643" s="185">
        <f t="shared" si="8"/>
        <v>0</v>
      </c>
      <c r="BJ643" s="23" t="s">
        <v>81</v>
      </c>
      <c r="BK643" s="185">
        <f t="shared" si="9"/>
        <v>0</v>
      </c>
      <c r="BL643" s="23" t="s">
        <v>253</v>
      </c>
      <c r="BM643" s="23" t="s">
        <v>754</v>
      </c>
    </row>
    <row r="644" spans="2:65" s="1" customFormat="1" ht="16.5" customHeight="1">
      <c r="B644" s="173"/>
      <c r="C644" s="174" t="s">
        <v>755</v>
      </c>
      <c r="D644" s="174" t="s">
        <v>160</v>
      </c>
      <c r="E644" s="175" t="s">
        <v>756</v>
      </c>
      <c r="F644" s="176" t="s">
        <v>757</v>
      </c>
      <c r="G644" s="177" t="s">
        <v>741</v>
      </c>
      <c r="H644" s="178">
        <v>1</v>
      </c>
      <c r="I644" s="179"/>
      <c r="J644" s="180">
        <f t="shared" si="0"/>
        <v>0</v>
      </c>
      <c r="K644" s="176" t="s">
        <v>164</v>
      </c>
      <c r="L644" s="40"/>
      <c r="M644" s="181" t="s">
        <v>5</v>
      </c>
      <c r="N644" s="182" t="s">
        <v>44</v>
      </c>
      <c r="O644" s="41"/>
      <c r="P644" s="183">
        <f t="shared" si="1"/>
        <v>0</v>
      </c>
      <c r="Q644" s="183">
        <v>0</v>
      </c>
      <c r="R644" s="183">
        <f t="shared" si="2"/>
        <v>0</v>
      </c>
      <c r="S644" s="183">
        <v>0.0245</v>
      </c>
      <c r="T644" s="184">
        <f t="shared" si="3"/>
        <v>0.0245</v>
      </c>
      <c r="AR644" s="23" t="s">
        <v>253</v>
      </c>
      <c r="AT644" s="23" t="s">
        <v>160</v>
      </c>
      <c r="AU644" s="23" t="s">
        <v>83</v>
      </c>
      <c r="AY644" s="23" t="s">
        <v>157</v>
      </c>
      <c r="BE644" s="185">
        <f t="shared" si="4"/>
        <v>0</v>
      </c>
      <c r="BF644" s="185">
        <f t="shared" si="5"/>
        <v>0</v>
      </c>
      <c r="BG644" s="185">
        <f t="shared" si="6"/>
        <v>0</v>
      </c>
      <c r="BH644" s="185">
        <f t="shared" si="7"/>
        <v>0</v>
      </c>
      <c r="BI644" s="185">
        <f t="shared" si="8"/>
        <v>0</v>
      </c>
      <c r="BJ644" s="23" t="s">
        <v>81</v>
      </c>
      <c r="BK644" s="185">
        <f t="shared" si="9"/>
        <v>0</v>
      </c>
      <c r="BL644" s="23" t="s">
        <v>253</v>
      </c>
      <c r="BM644" s="23" t="s">
        <v>758</v>
      </c>
    </row>
    <row r="645" spans="2:65" s="1" customFormat="1" ht="16.5" customHeight="1">
      <c r="B645" s="173"/>
      <c r="C645" s="174" t="s">
        <v>759</v>
      </c>
      <c r="D645" s="174" t="s">
        <v>160</v>
      </c>
      <c r="E645" s="175" t="s">
        <v>760</v>
      </c>
      <c r="F645" s="176" t="s">
        <v>761</v>
      </c>
      <c r="G645" s="177" t="s">
        <v>741</v>
      </c>
      <c r="H645" s="178">
        <v>1</v>
      </c>
      <c r="I645" s="179"/>
      <c r="J645" s="180">
        <f t="shared" si="0"/>
        <v>0</v>
      </c>
      <c r="K645" s="176" t="s">
        <v>164</v>
      </c>
      <c r="L645" s="40"/>
      <c r="M645" s="181" t="s">
        <v>5</v>
      </c>
      <c r="N645" s="182" t="s">
        <v>44</v>
      </c>
      <c r="O645" s="41"/>
      <c r="P645" s="183">
        <f t="shared" si="1"/>
        <v>0</v>
      </c>
      <c r="Q645" s="183">
        <v>0</v>
      </c>
      <c r="R645" s="183">
        <f t="shared" si="2"/>
        <v>0</v>
      </c>
      <c r="S645" s="183">
        <v>0.01707</v>
      </c>
      <c r="T645" s="184">
        <f t="shared" si="3"/>
        <v>0.01707</v>
      </c>
      <c r="AR645" s="23" t="s">
        <v>253</v>
      </c>
      <c r="AT645" s="23" t="s">
        <v>160</v>
      </c>
      <c r="AU645" s="23" t="s">
        <v>83</v>
      </c>
      <c r="AY645" s="23" t="s">
        <v>157</v>
      </c>
      <c r="BE645" s="185">
        <f t="shared" si="4"/>
        <v>0</v>
      </c>
      <c r="BF645" s="185">
        <f t="shared" si="5"/>
        <v>0</v>
      </c>
      <c r="BG645" s="185">
        <f t="shared" si="6"/>
        <v>0</v>
      </c>
      <c r="BH645" s="185">
        <f t="shared" si="7"/>
        <v>0</v>
      </c>
      <c r="BI645" s="185">
        <f t="shared" si="8"/>
        <v>0</v>
      </c>
      <c r="BJ645" s="23" t="s">
        <v>81</v>
      </c>
      <c r="BK645" s="185">
        <f t="shared" si="9"/>
        <v>0</v>
      </c>
      <c r="BL645" s="23" t="s">
        <v>253</v>
      </c>
      <c r="BM645" s="23" t="s">
        <v>762</v>
      </c>
    </row>
    <row r="646" spans="2:65" s="1" customFormat="1" ht="25.5" customHeight="1">
      <c r="B646" s="173"/>
      <c r="C646" s="174" t="s">
        <v>763</v>
      </c>
      <c r="D646" s="174" t="s">
        <v>160</v>
      </c>
      <c r="E646" s="175" t="s">
        <v>764</v>
      </c>
      <c r="F646" s="176" t="s">
        <v>765</v>
      </c>
      <c r="G646" s="177" t="s">
        <v>741</v>
      </c>
      <c r="H646" s="178">
        <v>1</v>
      </c>
      <c r="I646" s="179"/>
      <c r="J646" s="180">
        <f t="shared" si="0"/>
        <v>0</v>
      </c>
      <c r="K646" s="176" t="s">
        <v>164</v>
      </c>
      <c r="L646" s="40"/>
      <c r="M646" s="181" t="s">
        <v>5</v>
      </c>
      <c r="N646" s="182" t="s">
        <v>44</v>
      </c>
      <c r="O646" s="41"/>
      <c r="P646" s="183">
        <f t="shared" si="1"/>
        <v>0</v>
      </c>
      <c r="Q646" s="183">
        <v>0</v>
      </c>
      <c r="R646" s="183">
        <f t="shared" si="2"/>
        <v>0</v>
      </c>
      <c r="S646" s="183">
        <v>0.0173</v>
      </c>
      <c r="T646" s="184">
        <f t="shared" si="3"/>
        <v>0.0173</v>
      </c>
      <c r="AR646" s="23" t="s">
        <v>253</v>
      </c>
      <c r="AT646" s="23" t="s">
        <v>160</v>
      </c>
      <c r="AU646" s="23" t="s">
        <v>83</v>
      </c>
      <c r="AY646" s="23" t="s">
        <v>157</v>
      </c>
      <c r="BE646" s="185">
        <f t="shared" si="4"/>
        <v>0</v>
      </c>
      <c r="BF646" s="185">
        <f t="shared" si="5"/>
        <v>0</v>
      </c>
      <c r="BG646" s="185">
        <f t="shared" si="6"/>
        <v>0</v>
      </c>
      <c r="BH646" s="185">
        <f t="shared" si="7"/>
        <v>0</v>
      </c>
      <c r="BI646" s="185">
        <f t="shared" si="8"/>
        <v>0</v>
      </c>
      <c r="BJ646" s="23" t="s">
        <v>81</v>
      </c>
      <c r="BK646" s="185">
        <f t="shared" si="9"/>
        <v>0</v>
      </c>
      <c r="BL646" s="23" t="s">
        <v>253</v>
      </c>
      <c r="BM646" s="23" t="s">
        <v>766</v>
      </c>
    </row>
    <row r="647" spans="2:65" s="1" customFormat="1" ht="25.5" customHeight="1">
      <c r="B647" s="173"/>
      <c r="C647" s="174" t="s">
        <v>767</v>
      </c>
      <c r="D647" s="174" t="s">
        <v>160</v>
      </c>
      <c r="E647" s="175" t="s">
        <v>768</v>
      </c>
      <c r="F647" s="176" t="s">
        <v>769</v>
      </c>
      <c r="G647" s="177" t="s">
        <v>741</v>
      </c>
      <c r="H647" s="178">
        <v>2</v>
      </c>
      <c r="I647" s="179"/>
      <c r="J647" s="180">
        <f t="shared" si="0"/>
        <v>0</v>
      </c>
      <c r="K647" s="176" t="s">
        <v>164</v>
      </c>
      <c r="L647" s="40"/>
      <c r="M647" s="181" t="s">
        <v>5</v>
      </c>
      <c r="N647" s="182" t="s">
        <v>44</v>
      </c>
      <c r="O647" s="41"/>
      <c r="P647" s="183">
        <f t="shared" si="1"/>
        <v>0</v>
      </c>
      <c r="Q647" s="183">
        <v>0</v>
      </c>
      <c r="R647" s="183">
        <f t="shared" si="2"/>
        <v>0</v>
      </c>
      <c r="S647" s="183">
        <v>0.0347</v>
      </c>
      <c r="T647" s="184">
        <f t="shared" si="3"/>
        <v>0.0694</v>
      </c>
      <c r="AR647" s="23" t="s">
        <v>253</v>
      </c>
      <c r="AT647" s="23" t="s">
        <v>160</v>
      </c>
      <c r="AU647" s="23" t="s">
        <v>83</v>
      </c>
      <c r="AY647" s="23" t="s">
        <v>157</v>
      </c>
      <c r="BE647" s="185">
        <f t="shared" si="4"/>
        <v>0</v>
      </c>
      <c r="BF647" s="185">
        <f t="shared" si="5"/>
        <v>0</v>
      </c>
      <c r="BG647" s="185">
        <f t="shared" si="6"/>
        <v>0</v>
      </c>
      <c r="BH647" s="185">
        <f t="shared" si="7"/>
        <v>0</v>
      </c>
      <c r="BI647" s="185">
        <f t="shared" si="8"/>
        <v>0</v>
      </c>
      <c r="BJ647" s="23" t="s">
        <v>81</v>
      </c>
      <c r="BK647" s="185">
        <f t="shared" si="9"/>
        <v>0</v>
      </c>
      <c r="BL647" s="23" t="s">
        <v>253</v>
      </c>
      <c r="BM647" s="23" t="s">
        <v>770</v>
      </c>
    </row>
    <row r="648" spans="2:65" s="1" customFormat="1" ht="16.5" customHeight="1">
      <c r="B648" s="173"/>
      <c r="C648" s="174" t="s">
        <v>771</v>
      </c>
      <c r="D648" s="174" t="s">
        <v>160</v>
      </c>
      <c r="E648" s="175" t="s">
        <v>772</v>
      </c>
      <c r="F648" s="176" t="s">
        <v>773</v>
      </c>
      <c r="G648" s="177" t="s">
        <v>741</v>
      </c>
      <c r="H648" s="178">
        <v>1</v>
      </c>
      <c r="I648" s="179"/>
      <c r="J648" s="180">
        <f t="shared" si="0"/>
        <v>0</v>
      </c>
      <c r="K648" s="176" t="s">
        <v>164</v>
      </c>
      <c r="L648" s="40"/>
      <c r="M648" s="181" t="s">
        <v>5</v>
      </c>
      <c r="N648" s="182" t="s">
        <v>44</v>
      </c>
      <c r="O648" s="41"/>
      <c r="P648" s="183">
        <f t="shared" si="1"/>
        <v>0</v>
      </c>
      <c r="Q648" s="183">
        <v>0</v>
      </c>
      <c r="R648" s="183">
        <f t="shared" si="2"/>
        <v>0</v>
      </c>
      <c r="S648" s="183">
        <v>0.067</v>
      </c>
      <c r="T648" s="184">
        <f t="shared" si="3"/>
        <v>0.067</v>
      </c>
      <c r="AR648" s="23" t="s">
        <v>253</v>
      </c>
      <c r="AT648" s="23" t="s">
        <v>160</v>
      </c>
      <c r="AU648" s="23" t="s">
        <v>83</v>
      </c>
      <c r="AY648" s="23" t="s">
        <v>157</v>
      </c>
      <c r="BE648" s="185">
        <f t="shared" si="4"/>
        <v>0</v>
      </c>
      <c r="BF648" s="185">
        <f t="shared" si="5"/>
        <v>0</v>
      </c>
      <c r="BG648" s="185">
        <f t="shared" si="6"/>
        <v>0</v>
      </c>
      <c r="BH648" s="185">
        <f t="shared" si="7"/>
        <v>0</v>
      </c>
      <c r="BI648" s="185">
        <f t="shared" si="8"/>
        <v>0</v>
      </c>
      <c r="BJ648" s="23" t="s">
        <v>81</v>
      </c>
      <c r="BK648" s="185">
        <f t="shared" si="9"/>
        <v>0</v>
      </c>
      <c r="BL648" s="23" t="s">
        <v>253</v>
      </c>
      <c r="BM648" s="23" t="s">
        <v>774</v>
      </c>
    </row>
    <row r="649" spans="2:51" s="11" customFormat="1" ht="13.5">
      <c r="B649" s="186"/>
      <c r="D649" s="187" t="s">
        <v>167</v>
      </c>
      <c r="E649" s="188" t="s">
        <v>5</v>
      </c>
      <c r="F649" s="189" t="s">
        <v>583</v>
      </c>
      <c r="H649" s="190">
        <v>1</v>
      </c>
      <c r="I649" s="191"/>
      <c r="L649" s="186"/>
      <c r="M649" s="192"/>
      <c r="N649" s="193"/>
      <c r="O649" s="193"/>
      <c r="P649" s="193"/>
      <c r="Q649" s="193"/>
      <c r="R649" s="193"/>
      <c r="S649" s="193"/>
      <c r="T649" s="194"/>
      <c r="AT649" s="188" t="s">
        <v>167</v>
      </c>
      <c r="AU649" s="188" t="s">
        <v>83</v>
      </c>
      <c r="AV649" s="11" t="s">
        <v>83</v>
      </c>
      <c r="AW649" s="11" t="s">
        <v>36</v>
      </c>
      <c r="AX649" s="11" t="s">
        <v>81</v>
      </c>
      <c r="AY649" s="188" t="s">
        <v>157</v>
      </c>
    </row>
    <row r="650" spans="2:65" s="1" customFormat="1" ht="16.5" customHeight="1">
      <c r="B650" s="173"/>
      <c r="C650" s="174" t="s">
        <v>775</v>
      </c>
      <c r="D650" s="174" t="s">
        <v>160</v>
      </c>
      <c r="E650" s="175" t="s">
        <v>776</v>
      </c>
      <c r="F650" s="176" t="s">
        <v>777</v>
      </c>
      <c r="G650" s="177" t="s">
        <v>741</v>
      </c>
      <c r="H650" s="178">
        <v>31</v>
      </c>
      <c r="I650" s="179"/>
      <c r="J650" s="180">
        <f>ROUND(I650*H650,2)</f>
        <v>0</v>
      </c>
      <c r="K650" s="176" t="s">
        <v>164</v>
      </c>
      <c r="L650" s="40"/>
      <c r="M650" s="181" t="s">
        <v>5</v>
      </c>
      <c r="N650" s="182" t="s">
        <v>44</v>
      </c>
      <c r="O650" s="41"/>
      <c r="P650" s="183">
        <f>O650*H650</f>
        <v>0</v>
      </c>
      <c r="Q650" s="183">
        <v>0</v>
      </c>
      <c r="R650" s="183">
        <f>Q650*H650</f>
        <v>0</v>
      </c>
      <c r="S650" s="183">
        <v>0.00156</v>
      </c>
      <c r="T650" s="184">
        <f>S650*H650</f>
        <v>0.04836</v>
      </c>
      <c r="AR650" s="23" t="s">
        <v>253</v>
      </c>
      <c r="AT650" s="23" t="s">
        <v>160</v>
      </c>
      <c r="AU650" s="23" t="s">
        <v>83</v>
      </c>
      <c r="AY650" s="23" t="s">
        <v>157</v>
      </c>
      <c r="BE650" s="185">
        <f>IF(N650="základní",J650,0)</f>
        <v>0</v>
      </c>
      <c r="BF650" s="185">
        <f>IF(N650="snížená",J650,0)</f>
        <v>0</v>
      </c>
      <c r="BG650" s="185">
        <f>IF(N650="zákl. přenesená",J650,0)</f>
        <v>0</v>
      </c>
      <c r="BH650" s="185">
        <f>IF(N650="sníž. přenesená",J650,0)</f>
        <v>0</v>
      </c>
      <c r="BI650" s="185">
        <f>IF(N650="nulová",J650,0)</f>
        <v>0</v>
      </c>
      <c r="BJ650" s="23" t="s">
        <v>81</v>
      </c>
      <c r="BK650" s="185">
        <f>ROUND(I650*H650,2)</f>
        <v>0</v>
      </c>
      <c r="BL650" s="23" t="s">
        <v>253</v>
      </c>
      <c r="BM650" s="23" t="s">
        <v>778</v>
      </c>
    </row>
    <row r="651" spans="2:51" s="11" customFormat="1" ht="13.5">
      <c r="B651" s="186"/>
      <c r="D651" s="187" t="s">
        <v>167</v>
      </c>
      <c r="E651" s="188" t="s">
        <v>5</v>
      </c>
      <c r="F651" s="189" t="s">
        <v>779</v>
      </c>
      <c r="H651" s="190">
        <v>31</v>
      </c>
      <c r="I651" s="191"/>
      <c r="L651" s="186"/>
      <c r="M651" s="192"/>
      <c r="N651" s="193"/>
      <c r="O651" s="193"/>
      <c r="P651" s="193"/>
      <c r="Q651" s="193"/>
      <c r="R651" s="193"/>
      <c r="S651" s="193"/>
      <c r="T651" s="194"/>
      <c r="AT651" s="188" t="s">
        <v>167</v>
      </c>
      <c r="AU651" s="188" t="s">
        <v>83</v>
      </c>
      <c r="AV651" s="11" t="s">
        <v>83</v>
      </c>
      <c r="AW651" s="11" t="s">
        <v>36</v>
      </c>
      <c r="AX651" s="11" t="s">
        <v>81</v>
      </c>
      <c r="AY651" s="188" t="s">
        <v>157</v>
      </c>
    </row>
    <row r="652" spans="2:65" s="1" customFormat="1" ht="16.5" customHeight="1">
      <c r="B652" s="173"/>
      <c r="C652" s="174" t="s">
        <v>780</v>
      </c>
      <c r="D652" s="174" t="s">
        <v>160</v>
      </c>
      <c r="E652" s="175" t="s">
        <v>781</v>
      </c>
      <c r="F652" s="176" t="s">
        <v>782</v>
      </c>
      <c r="G652" s="177" t="s">
        <v>163</v>
      </c>
      <c r="H652" s="178">
        <v>1</v>
      </c>
      <c r="I652" s="179"/>
      <c r="J652" s="180">
        <f>ROUND(I652*H652,2)</f>
        <v>0</v>
      </c>
      <c r="K652" s="176" t="s">
        <v>164</v>
      </c>
      <c r="L652" s="40"/>
      <c r="M652" s="181" t="s">
        <v>5</v>
      </c>
      <c r="N652" s="182" t="s">
        <v>44</v>
      </c>
      <c r="O652" s="41"/>
      <c r="P652" s="183">
        <f>O652*H652</f>
        <v>0</v>
      </c>
      <c r="Q652" s="183">
        <v>0</v>
      </c>
      <c r="R652" s="183">
        <f>Q652*H652</f>
        <v>0</v>
      </c>
      <c r="S652" s="183">
        <v>0.00225</v>
      </c>
      <c r="T652" s="184">
        <f>S652*H652</f>
        <v>0.00225</v>
      </c>
      <c r="AR652" s="23" t="s">
        <v>253</v>
      </c>
      <c r="AT652" s="23" t="s">
        <v>160</v>
      </c>
      <c r="AU652" s="23" t="s">
        <v>83</v>
      </c>
      <c r="AY652" s="23" t="s">
        <v>157</v>
      </c>
      <c r="BE652" s="185">
        <f>IF(N652="základní",J652,0)</f>
        <v>0</v>
      </c>
      <c r="BF652" s="185">
        <f>IF(N652="snížená",J652,0)</f>
        <v>0</v>
      </c>
      <c r="BG652" s="185">
        <f>IF(N652="zákl. přenesená",J652,0)</f>
        <v>0</v>
      </c>
      <c r="BH652" s="185">
        <f>IF(N652="sníž. přenesená",J652,0)</f>
        <v>0</v>
      </c>
      <c r="BI652" s="185">
        <f>IF(N652="nulová",J652,0)</f>
        <v>0</v>
      </c>
      <c r="BJ652" s="23" t="s">
        <v>81</v>
      </c>
      <c r="BK652" s="185">
        <f>ROUND(I652*H652,2)</f>
        <v>0</v>
      </c>
      <c r="BL652" s="23" t="s">
        <v>253</v>
      </c>
      <c r="BM652" s="23" t="s">
        <v>783</v>
      </c>
    </row>
    <row r="653" spans="2:65" s="1" customFormat="1" ht="25.5" customHeight="1">
      <c r="B653" s="173"/>
      <c r="C653" s="174" t="s">
        <v>784</v>
      </c>
      <c r="D653" s="174" t="s">
        <v>160</v>
      </c>
      <c r="E653" s="175" t="s">
        <v>785</v>
      </c>
      <c r="F653" s="176" t="s">
        <v>786</v>
      </c>
      <c r="G653" s="177" t="s">
        <v>163</v>
      </c>
      <c r="H653" s="178">
        <v>1</v>
      </c>
      <c r="I653" s="179"/>
      <c r="J653" s="180">
        <f>ROUND(I653*H653,2)</f>
        <v>0</v>
      </c>
      <c r="K653" s="176" t="s">
        <v>164</v>
      </c>
      <c r="L653" s="40"/>
      <c r="M653" s="181" t="s">
        <v>5</v>
      </c>
      <c r="N653" s="182" t="s">
        <v>44</v>
      </c>
      <c r="O653" s="41"/>
      <c r="P653" s="183">
        <f>O653*H653</f>
        <v>0</v>
      </c>
      <c r="Q653" s="183">
        <v>0</v>
      </c>
      <c r="R653" s="183">
        <f>Q653*H653</f>
        <v>0</v>
      </c>
      <c r="S653" s="183">
        <v>0.00052</v>
      </c>
      <c r="T653" s="184">
        <f>S653*H653</f>
        <v>0.00052</v>
      </c>
      <c r="AR653" s="23" t="s">
        <v>253</v>
      </c>
      <c r="AT653" s="23" t="s">
        <v>160</v>
      </c>
      <c r="AU653" s="23" t="s">
        <v>83</v>
      </c>
      <c r="AY653" s="23" t="s">
        <v>157</v>
      </c>
      <c r="BE653" s="185">
        <f>IF(N653="základní",J653,0)</f>
        <v>0</v>
      </c>
      <c r="BF653" s="185">
        <f>IF(N653="snížená",J653,0)</f>
        <v>0</v>
      </c>
      <c r="BG653" s="185">
        <f>IF(N653="zákl. přenesená",J653,0)</f>
        <v>0</v>
      </c>
      <c r="BH653" s="185">
        <f>IF(N653="sníž. přenesená",J653,0)</f>
        <v>0</v>
      </c>
      <c r="BI653" s="185">
        <f>IF(N653="nulová",J653,0)</f>
        <v>0</v>
      </c>
      <c r="BJ653" s="23" t="s">
        <v>81</v>
      </c>
      <c r="BK653" s="185">
        <f>ROUND(I653*H653,2)</f>
        <v>0</v>
      </c>
      <c r="BL653" s="23" t="s">
        <v>253</v>
      </c>
      <c r="BM653" s="23" t="s">
        <v>787</v>
      </c>
    </row>
    <row r="654" spans="2:65" s="1" customFormat="1" ht="16.5" customHeight="1">
      <c r="B654" s="173"/>
      <c r="C654" s="174" t="s">
        <v>788</v>
      </c>
      <c r="D654" s="174" t="s">
        <v>160</v>
      </c>
      <c r="E654" s="175" t="s">
        <v>789</v>
      </c>
      <c r="F654" s="176" t="s">
        <v>790</v>
      </c>
      <c r="G654" s="177" t="s">
        <v>163</v>
      </c>
      <c r="H654" s="178">
        <v>2</v>
      </c>
      <c r="I654" s="179"/>
      <c r="J654" s="180">
        <f>ROUND(I654*H654,2)</f>
        <v>0</v>
      </c>
      <c r="K654" s="176" t="s">
        <v>5</v>
      </c>
      <c r="L654" s="40"/>
      <c r="M654" s="181" t="s">
        <v>5</v>
      </c>
      <c r="N654" s="182" t="s">
        <v>44</v>
      </c>
      <c r="O654" s="41"/>
      <c r="P654" s="183">
        <f>O654*H654</f>
        <v>0</v>
      </c>
      <c r="Q654" s="183">
        <v>0</v>
      </c>
      <c r="R654" s="183">
        <f>Q654*H654</f>
        <v>0</v>
      </c>
      <c r="S654" s="183">
        <v>0</v>
      </c>
      <c r="T654" s="184">
        <f>S654*H654</f>
        <v>0</v>
      </c>
      <c r="AR654" s="23" t="s">
        <v>253</v>
      </c>
      <c r="AT654" s="23" t="s">
        <v>160</v>
      </c>
      <c r="AU654" s="23" t="s">
        <v>83</v>
      </c>
      <c r="AY654" s="23" t="s">
        <v>157</v>
      </c>
      <c r="BE654" s="185">
        <f>IF(N654="základní",J654,0)</f>
        <v>0</v>
      </c>
      <c r="BF654" s="185">
        <f>IF(N654="snížená",J654,0)</f>
        <v>0</v>
      </c>
      <c r="BG654" s="185">
        <f>IF(N654="zákl. přenesená",J654,0)</f>
        <v>0</v>
      </c>
      <c r="BH654" s="185">
        <f>IF(N654="sníž. přenesená",J654,0)</f>
        <v>0</v>
      </c>
      <c r="BI654" s="185">
        <f>IF(N654="nulová",J654,0)</f>
        <v>0</v>
      </c>
      <c r="BJ654" s="23" t="s">
        <v>81</v>
      </c>
      <c r="BK654" s="185">
        <f>ROUND(I654*H654,2)</f>
        <v>0</v>
      </c>
      <c r="BL654" s="23" t="s">
        <v>253</v>
      </c>
      <c r="BM654" s="23" t="s">
        <v>791</v>
      </c>
    </row>
    <row r="655" spans="2:51" s="11" customFormat="1" ht="13.5">
      <c r="B655" s="186"/>
      <c r="D655" s="187" t="s">
        <v>167</v>
      </c>
      <c r="E655" s="188" t="s">
        <v>5</v>
      </c>
      <c r="F655" s="189" t="s">
        <v>792</v>
      </c>
      <c r="H655" s="190">
        <v>2</v>
      </c>
      <c r="I655" s="191"/>
      <c r="L655" s="186"/>
      <c r="M655" s="192"/>
      <c r="N655" s="193"/>
      <c r="O655" s="193"/>
      <c r="P655" s="193"/>
      <c r="Q655" s="193"/>
      <c r="R655" s="193"/>
      <c r="S655" s="193"/>
      <c r="T655" s="194"/>
      <c r="AT655" s="188" t="s">
        <v>167</v>
      </c>
      <c r="AU655" s="188" t="s">
        <v>83</v>
      </c>
      <c r="AV655" s="11" t="s">
        <v>83</v>
      </c>
      <c r="AW655" s="11" t="s">
        <v>36</v>
      </c>
      <c r="AX655" s="11" t="s">
        <v>81</v>
      </c>
      <c r="AY655" s="188" t="s">
        <v>157</v>
      </c>
    </row>
    <row r="656" spans="2:63" s="10" customFormat="1" ht="29.85" customHeight="1">
      <c r="B656" s="160"/>
      <c r="D656" s="161" t="s">
        <v>72</v>
      </c>
      <c r="E656" s="171" t="s">
        <v>793</v>
      </c>
      <c r="F656" s="171" t="s">
        <v>794</v>
      </c>
      <c r="I656" s="163"/>
      <c r="J656" s="172">
        <f>BK656</f>
        <v>0</v>
      </c>
      <c r="L656" s="160"/>
      <c r="M656" s="165"/>
      <c r="N656" s="166"/>
      <c r="O656" s="166"/>
      <c r="P656" s="167">
        <f>SUM(P657:P660)</f>
        <v>0</v>
      </c>
      <c r="Q656" s="166"/>
      <c r="R656" s="167">
        <f>SUM(R657:R660)</f>
        <v>0</v>
      </c>
      <c r="S656" s="166"/>
      <c r="T656" s="168">
        <f>SUM(T657:T660)</f>
        <v>0</v>
      </c>
      <c r="AR656" s="161" t="s">
        <v>83</v>
      </c>
      <c r="AT656" s="169" t="s">
        <v>72</v>
      </c>
      <c r="AU656" s="169" t="s">
        <v>81</v>
      </c>
      <c r="AY656" s="161" t="s">
        <v>157</v>
      </c>
      <c r="BK656" s="170">
        <f>SUM(BK657:BK660)</f>
        <v>0</v>
      </c>
    </row>
    <row r="657" spans="2:65" s="1" customFormat="1" ht="16.5" customHeight="1">
      <c r="B657" s="173"/>
      <c r="C657" s="174" t="s">
        <v>795</v>
      </c>
      <c r="D657" s="174" t="s">
        <v>160</v>
      </c>
      <c r="E657" s="175" t="s">
        <v>796</v>
      </c>
      <c r="F657" s="176" t="s">
        <v>797</v>
      </c>
      <c r="G657" s="177" t="s">
        <v>163</v>
      </c>
      <c r="H657" s="178">
        <v>2</v>
      </c>
      <c r="I657" s="179"/>
      <c r="J657" s="180">
        <f>ROUND(I657*H657,2)</f>
        <v>0</v>
      </c>
      <c r="K657" s="176" t="s">
        <v>5</v>
      </c>
      <c r="L657" s="40"/>
      <c r="M657" s="181" t="s">
        <v>5</v>
      </c>
      <c r="N657" s="182" t="s">
        <v>44</v>
      </c>
      <c r="O657" s="41"/>
      <c r="P657" s="183">
        <f>O657*H657</f>
        <v>0</v>
      </c>
      <c r="Q657" s="183">
        <v>0</v>
      </c>
      <c r="R657" s="183">
        <f>Q657*H657</f>
        <v>0</v>
      </c>
      <c r="S657" s="183">
        <v>0</v>
      </c>
      <c r="T657" s="184">
        <f>S657*H657</f>
        <v>0</v>
      </c>
      <c r="AR657" s="23" t="s">
        <v>253</v>
      </c>
      <c r="AT657" s="23" t="s">
        <v>160</v>
      </c>
      <c r="AU657" s="23" t="s">
        <v>83</v>
      </c>
      <c r="AY657" s="23" t="s">
        <v>157</v>
      </c>
      <c r="BE657" s="185">
        <f>IF(N657="základní",J657,0)</f>
        <v>0</v>
      </c>
      <c r="BF657" s="185">
        <f>IF(N657="snížená",J657,0)</f>
        <v>0</v>
      </c>
      <c r="BG657" s="185">
        <f>IF(N657="zákl. přenesená",J657,0)</f>
        <v>0</v>
      </c>
      <c r="BH657" s="185">
        <f>IF(N657="sníž. přenesená",J657,0)</f>
        <v>0</v>
      </c>
      <c r="BI657" s="185">
        <f>IF(N657="nulová",J657,0)</f>
        <v>0</v>
      </c>
      <c r="BJ657" s="23" t="s">
        <v>81</v>
      </c>
      <c r="BK657" s="185">
        <f>ROUND(I657*H657,2)</f>
        <v>0</v>
      </c>
      <c r="BL657" s="23" t="s">
        <v>253</v>
      </c>
      <c r="BM657" s="23" t="s">
        <v>798</v>
      </c>
    </row>
    <row r="658" spans="2:51" s="11" customFormat="1" ht="13.5">
      <c r="B658" s="186"/>
      <c r="D658" s="187" t="s">
        <v>167</v>
      </c>
      <c r="E658" s="188" t="s">
        <v>5</v>
      </c>
      <c r="F658" s="189" t="s">
        <v>188</v>
      </c>
      <c r="H658" s="190">
        <v>2</v>
      </c>
      <c r="I658" s="191"/>
      <c r="L658" s="186"/>
      <c r="M658" s="192"/>
      <c r="N658" s="193"/>
      <c r="O658" s="193"/>
      <c r="P658" s="193"/>
      <c r="Q658" s="193"/>
      <c r="R658" s="193"/>
      <c r="S658" s="193"/>
      <c r="T658" s="194"/>
      <c r="AT658" s="188" t="s">
        <v>167</v>
      </c>
      <c r="AU658" s="188" t="s">
        <v>83</v>
      </c>
      <c r="AV658" s="11" t="s">
        <v>83</v>
      </c>
      <c r="AW658" s="11" t="s">
        <v>36</v>
      </c>
      <c r="AX658" s="11" t="s">
        <v>81</v>
      </c>
      <c r="AY658" s="188" t="s">
        <v>157</v>
      </c>
    </row>
    <row r="659" spans="2:65" s="1" customFormat="1" ht="16.5" customHeight="1">
      <c r="B659" s="173"/>
      <c r="C659" s="174" t="s">
        <v>799</v>
      </c>
      <c r="D659" s="174" t="s">
        <v>160</v>
      </c>
      <c r="E659" s="175" t="s">
        <v>800</v>
      </c>
      <c r="F659" s="176" t="s">
        <v>801</v>
      </c>
      <c r="G659" s="177" t="s">
        <v>163</v>
      </c>
      <c r="H659" s="178">
        <v>2</v>
      </c>
      <c r="I659" s="179"/>
      <c r="J659" s="180">
        <f>ROUND(I659*H659,2)</f>
        <v>0</v>
      </c>
      <c r="K659" s="176" t="s">
        <v>5</v>
      </c>
      <c r="L659" s="40"/>
      <c r="M659" s="181" t="s">
        <v>5</v>
      </c>
      <c r="N659" s="182" t="s">
        <v>44</v>
      </c>
      <c r="O659" s="41"/>
      <c r="P659" s="183">
        <f>O659*H659</f>
        <v>0</v>
      </c>
      <c r="Q659" s="183">
        <v>0</v>
      </c>
      <c r="R659" s="183">
        <f>Q659*H659</f>
        <v>0</v>
      </c>
      <c r="S659" s="183">
        <v>0</v>
      </c>
      <c r="T659" s="184">
        <f>S659*H659</f>
        <v>0</v>
      </c>
      <c r="AR659" s="23" t="s">
        <v>253</v>
      </c>
      <c r="AT659" s="23" t="s">
        <v>160</v>
      </c>
      <c r="AU659" s="23" t="s">
        <v>83</v>
      </c>
      <c r="AY659" s="23" t="s">
        <v>157</v>
      </c>
      <c r="BE659" s="185">
        <f>IF(N659="základní",J659,0)</f>
        <v>0</v>
      </c>
      <c r="BF659" s="185">
        <f>IF(N659="snížená",J659,0)</f>
        <v>0</v>
      </c>
      <c r="BG659" s="185">
        <f>IF(N659="zákl. přenesená",J659,0)</f>
        <v>0</v>
      </c>
      <c r="BH659" s="185">
        <f>IF(N659="sníž. přenesená",J659,0)</f>
        <v>0</v>
      </c>
      <c r="BI659" s="185">
        <f>IF(N659="nulová",J659,0)</f>
        <v>0</v>
      </c>
      <c r="BJ659" s="23" t="s">
        <v>81</v>
      </c>
      <c r="BK659" s="185">
        <f>ROUND(I659*H659,2)</f>
        <v>0</v>
      </c>
      <c r="BL659" s="23" t="s">
        <v>253</v>
      </c>
      <c r="BM659" s="23" t="s">
        <v>802</v>
      </c>
    </row>
    <row r="660" spans="2:51" s="11" customFormat="1" ht="13.5">
      <c r="B660" s="186"/>
      <c r="D660" s="187" t="s">
        <v>167</v>
      </c>
      <c r="E660" s="188" t="s">
        <v>5</v>
      </c>
      <c r="F660" s="189" t="s">
        <v>188</v>
      </c>
      <c r="H660" s="190">
        <v>2</v>
      </c>
      <c r="I660" s="191"/>
      <c r="L660" s="186"/>
      <c r="M660" s="192"/>
      <c r="N660" s="193"/>
      <c r="O660" s="193"/>
      <c r="P660" s="193"/>
      <c r="Q660" s="193"/>
      <c r="R660" s="193"/>
      <c r="S660" s="193"/>
      <c r="T660" s="194"/>
      <c r="AT660" s="188" t="s">
        <v>167</v>
      </c>
      <c r="AU660" s="188" t="s">
        <v>83</v>
      </c>
      <c r="AV660" s="11" t="s">
        <v>83</v>
      </c>
      <c r="AW660" s="11" t="s">
        <v>36</v>
      </c>
      <c r="AX660" s="11" t="s">
        <v>81</v>
      </c>
      <c r="AY660" s="188" t="s">
        <v>157</v>
      </c>
    </row>
    <row r="661" spans="2:63" s="10" customFormat="1" ht="29.85" customHeight="1">
      <c r="B661" s="160"/>
      <c r="D661" s="161" t="s">
        <v>72</v>
      </c>
      <c r="E661" s="171" t="s">
        <v>803</v>
      </c>
      <c r="F661" s="171" t="s">
        <v>804</v>
      </c>
      <c r="I661" s="163"/>
      <c r="J661" s="172">
        <f>BK661</f>
        <v>0</v>
      </c>
      <c r="L661" s="160"/>
      <c r="M661" s="165"/>
      <c r="N661" s="166"/>
      <c r="O661" s="166"/>
      <c r="P661" s="167">
        <f>SUM(P662:P663)</f>
        <v>0</v>
      </c>
      <c r="Q661" s="166"/>
      <c r="R661" s="167">
        <f>SUM(R662:R663)</f>
        <v>0</v>
      </c>
      <c r="S661" s="166"/>
      <c r="T661" s="168">
        <f>SUM(T662:T663)</f>
        <v>2.6399999999999997</v>
      </c>
      <c r="AR661" s="161" t="s">
        <v>83</v>
      </c>
      <c r="AT661" s="169" t="s">
        <v>72</v>
      </c>
      <c r="AU661" s="169" t="s">
        <v>81</v>
      </c>
      <c r="AY661" s="161" t="s">
        <v>157</v>
      </c>
      <c r="BK661" s="170">
        <f>SUM(BK662:BK663)</f>
        <v>0</v>
      </c>
    </row>
    <row r="662" spans="2:65" s="1" customFormat="1" ht="16.5" customHeight="1">
      <c r="B662" s="173"/>
      <c r="C662" s="174" t="s">
        <v>805</v>
      </c>
      <c r="D662" s="174" t="s">
        <v>160</v>
      </c>
      <c r="E662" s="175" t="s">
        <v>806</v>
      </c>
      <c r="F662" s="176" t="s">
        <v>807</v>
      </c>
      <c r="G662" s="177" t="s">
        <v>207</v>
      </c>
      <c r="H662" s="178">
        <v>120</v>
      </c>
      <c r="I662" s="179"/>
      <c r="J662" s="180">
        <f>ROUND(I662*H662,2)</f>
        <v>0</v>
      </c>
      <c r="K662" s="176" t="s">
        <v>164</v>
      </c>
      <c r="L662" s="40"/>
      <c r="M662" s="181" t="s">
        <v>5</v>
      </c>
      <c r="N662" s="182" t="s">
        <v>44</v>
      </c>
      <c r="O662" s="41"/>
      <c r="P662" s="183">
        <f>O662*H662</f>
        <v>0</v>
      </c>
      <c r="Q662" s="183">
        <v>0</v>
      </c>
      <c r="R662" s="183">
        <f>Q662*H662</f>
        <v>0</v>
      </c>
      <c r="S662" s="183">
        <v>0.022</v>
      </c>
      <c r="T662" s="184">
        <f>S662*H662</f>
        <v>2.6399999999999997</v>
      </c>
      <c r="AR662" s="23" t="s">
        <v>253</v>
      </c>
      <c r="AT662" s="23" t="s">
        <v>160</v>
      </c>
      <c r="AU662" s="23" t="s">
        <v>83</v>
      </c>
      <c r="AY662" s="23" t="s">
        <v>157</v>
      </c>
      <c r="BE662" s="185">
        <f>IF(N662="základní",J662,0)</f>
        <v>0</v>
      </c>
      <c r="BF662" s="185">
        <f>IF(N662="snížená",J662,0)</f>
        <v>0</v>
      </c>
      <c r="BG662" s="185">
        <f>IF(N662="zákl. přenesená",J662,0)</f>
        <v>0</v>
      </c>
      <c r="BH662" s="185">
        <f>IF(N662="sníž. přenesená",J662,0)</f>
        <v>0</v>
      </c>
      <c r="BI662" s="185">
        <f>IF(N662="nulová",J662,0)</f>
        <v>0</v>
      </c>
      <c r="BJ662" s="23" t="s">
        <v>81</v>
      </c>
      <c r="BK662" s="185">
        <f>ROUND(I662*H662,2)</f>
        <v>0</v>
      </c>
      <c r="BL662" s="23" t="s">
        <v>253</v>
      </c>
      <c r="BM662" s="23" t="s">
        <v>808</v>
      </c>
    </row>
    <row r="663" spans="2:51" s="11" customFormat="1" ht="13.5">
      <c r="B663" s="186"/>
      <c r="D663" s="187" t="s">
        <v>167</v>
      </c>
      <c r="E663" s="188" t="s">
        <v>5</v>
      </c>
      <c r="F663" s="189" t="s">
        <v>809</v>
      </c>
      <c r="H663" s="190">
        <v>120</v>
      </c>
      <c r="I663" s="191"/>
      <c r="L663" s="186"/>
      <c r="M663" s="192"/>
      <c r="N663" s="193"/>
      <c r="O663" s="193"/>
      <c r="P663" s="193"/>
      <c r="Q663" s="193"/>
      <c r="R663" s="193"/>
      <c r="S663" s="193"/>
      <c r="T663" s="194"/>
      <c r="AT663" s="188" t="s">
        <v>167</v>
      </c>
      <c r="AU663" s="188" t="s">
        <v>83</v>
      </c>
      <c r="AV663" s="11" t="s">
        <v>83</v>
      </c>
      <c r="AW663" s="11" t="s">
        <v>36</v>
      </c>
      <c r="AX663" s="11" t="s">
        <v>81</v>
      </c>
      <c r="AY663" s="188" t="s">
        <v>157</v>
      </c>
    </row>
    <row r="664" spans="2:63" s="10" customFormat="1" ht="29.85" customHeight="1">
      <c r="B664" s="160"/>
      <c r="D664" s="161" t="s">
        <v>72</v>
      </c>
      <c r="E664" s="171" t="s">
        <v>810</v>
      </c>
      <c r="F664" s="171" t="s">
        <v>811</v>
      </c>
      <c r="I664" s="163"/>
      <c r="J664" s="172">
        <f>BK664</f>
        <v>0</v>
      </c>
      <c r="L664" s="160"/>
      <c r="M664" s="165"/>
      <c r="N664" s="166"/>
      <c r="O664" s="166"/>
      <c r="P664" s="167">
        <f>SUM(P665:P696)</f>
        <v>0</v>
      </c>
      <c r="Q664" s="166"/>
      <c r="R664" s="167">
        <f>SUM(R665:R696)</f>
        <v>3.4926760000000003</v>
      </c>
      <c r="S664" s="166"/>
      <c r="T664" s="168">
        <f>SUM(T665:T696)</f>
        <v>0</v>
      </c>
      <c r="AR664" s="161" t="s">
        <v>83</v>
      </c>
      <c r="AT664" s="169" t="s">
        <v>72</v>
      </c>
      <c r="AU664" s="169" t="s">
        <v>81</v>
      </c>
      <c r="AY664" s="161" t="s">
        <v>157</v>
      </c>
      <c r="BK664" s="170">
        <f>SUM(BK665:BK696)</f>
        <v>0</v>
      </c>
    </row>
    <row r="665" spans="2:65" s="1" customFormat="1" ht="38.25" customHeight="1">
      <c r="B665" s="173"/>
      <c r="C665" s="174" t="s">
        <v>812</v>
      </c>
      <c r="D665" s="174" t="s">
        <v>160</v>
      </c>
      <c r="E665" s="175" t="s">
        <v>813</v>
      </c>
      <c r="F665" s="176" t="s">
        <v>814</v>
      </c>
      <c r="G665" s="177" t="s">
        <v>207</v>
      </c>
      <c r="H665" s="178">
        <v>10.85</v>
      </c>
      <c r="I665" s="179"/>
      <c r="J665" s="180">
        <f>ROUND(I665*H665,2)</f>
        <v>0</v>
      </c>
      <c r="K665" s="176" t="s">
        <v>164</v>
      </c>
      <c r="L665" s="40"/>
      <c r="M665" s="181" t="s">
        <v>5</v>
      </c>
      <c r="N665" s="182" t="s">
        <v>44</v>
      </c>
      <c r="O665" s="41"/>
      <c r="P665" s="183">
        <f>O665*H665</f>
        <v>0</v>
      </c>
      <c r="Q665" s="183">
        <v>0.01254</v>
      </c>
      <c r="R665" s="183">
        <f>Q665*H665</f>
        <v>0.136059</v>
      </c>
      <c r="S665" s="183">
        <v>0</v>
      </c>
      <c r="T665" s="184">
        <f>S665*H665</f>
        <v>0</v>
      </c>
      <c r="AR665" s="23" t="s">
        <v>253</v>
      </c>
      <c r="AT665" s="23" t="s">
        <v>160</v>
      </c>
      <c r="AU665" s="23" t="s">
        <v>83</v>
      </c>
      <c r="AY665" s="23" t="s">
        <v>157</v>
      </c>
      <c r="BE665" s="185">
        <f>IF(N665="základní",J665,0)</f>
        <v>0</v>
      </c>
      <c r="BF665" s="185">
        <f>IF(N665="snížená",J665,0)</f>
        <v>0</v>
      </c>
      <c r="BG665" s="185">
        <f>IF(N665="zákl. přenesená",J665,0)</f>
        <v>0</v>
      </c>
      <c r="BH665" s="185">
        <f>IF(N665="sníž. přenesená",J665,0)</f>
        <v>0</v>
      </c>
      <c r="BI665" s="185">
        <f>IF(N665="nulová",J665,0)</f>
        <v>0</v>
      </c>
      <c r="BJ665" s="23" t="s">
        <v>81</v>
      </c>
      <c r="BK665" s="185">
        <f>ROUND(I665*H665,2)</f>
        <v>0</v>
      </c>
      <c r="BL665" s="23" t="s">
        <v>253</v>
      </c>
      <c r="BM665" s="23" t="s">
        <v>815</v>
      </c>
    </row>
    <row r="666" spans="2:47" s="1" customFormat="1" ht="189">
      <c r="B666" s="40"/>
      <c r="D666" s="187" t="s">
        <v>177</v>
      </c>
      <c r="F666" s="197" t="s">
        <v>816</v>
      </c>
      <c r="I666" s="148"/>
      <c r="L666" s="40"/>
      <c r="M666" s="196"/>
      <c r="N666" s="41"/>
      <c r="O666" s="41"/>
      <c r="P666" s="41"/>
      <c r="Q666" s="41"/>
      <c r="R666" s="41"/>
      <c r="S666" s="41"/>
      <c r="T666" s="69"/>
      <c r="AT666" s="23" t="s">
        <v>177</v>
      </c>
      <c r="AU666" s="23" t="s">
        <v>83</v>
      </c>
    </row>
    <row r="667" spans="2:51" s="11" customFormat="1" ht="13.5">
      <c r="B667" s="186"/>
      <c r="D667" s="187" t="s">
        <v>167</v>
      </c>
      <c r="E667" s="188" t="s">
        <v>5</v>
      </c>
      <c r="F667" s="189" t="s">
        <v>817</v>
      </c>
      <c r="H667" s="190">
        <v>10.85</v>
      </c>
      <c r="I667" s="191"/>
      <c r="L667" s="186"/>
      <c r="M667" s="192"/>
      <c r="N667" s="193"/>
      <c r="O667" s="193"/>
      <c r="P667" s="193"/>
      <c r="Q667" s="193"/>
      <c r="R667" s="193"/>
      <c r="S667" s="193"/>
      <c r="T667" s="194"/>
      <c r="AT667" s="188" t="s">
        <v>167</v>
      </c>
      <c r="AU667" s="188" t="s">
        <v>83</v>
      </c>
      <c r="AV667" s="11" t="s">
        <v>83</v>
      </c>
      <c r="AW667" s="11" t="s">
        <v>36</v>
      </c>
      <c r="AX667" s="11" t="s">
        <v>81</v>
      </c>
      <c r="AY667" s="188" t="s">
        <v>157</v>
      </c>
    </row>
    <row r="668" spans="2:65" s="1" customFormat="1" ht="25.5" customHeight="1">
      <c r="B668" s="173"/>
      <c r="C668" s="174" t="s">
        <v>818</v>
      </c>
      <c r="D668" s="174" t="s">
        <v>160</v>
      </c>
      <c r="E668" s="175" t="s">
        <v>819</v>
      </c>
      <c r="F668" s="176" t="s">
        <v>820</v>
      </c>
      <c r="G668" s="177" t="s">
        <v>207</v>
      </c>
      <c r="H668" s="178">
        <v>28.35</v>
      </c>
      <c r="I668" s="179"/>
      <c r="J668" s="180">
        <f>ROUND(I668*H668,2)</f>
        <v>0</v>
      </c>
      <c r="K668" s="176" t="s">
        <v>164</v>
      </c>
      <c r="L668" s="40"/>
      <c r="M668" s="181" t="s">
        <v>5</v>
      </c>
      <c r="N668" s="182" t="s">
        <v>44</v>
      </c>
      <c r="O668" s="41"/>
      <c r="P668" s="183">
        <f>O668*H668</f>
        <v>0</v>
      </c>
      <c r="Q668" s="183">
        <v>0.0001</v>
      </c>
      <c r="R668" s="183">
        <f>Q668*H668</f>
        <v>0.0028350000000000003</v>
      </c>
      <c r="S668" s="183">
        <v>0</v>
      </c>
      <c r="T668" s="184">
        <f>S668*H668</f>
        <v>0</v>
      </c>
      <c r="AR668" s="23" t="s">
        <v>253</v>
      </c>
      <c r="AT668" s="23" t="s">
        <v>160</v>
      </c>
      <c r="AU668" s="23" t="s">
        <v>83</v>
      </c>
      <c r="AY668" s="23" t="s">
        <v>157</v>
      </c>
      <c r="BE668" s="185">
        <f>IF(N668="základní",J668,0)</f>
        <v>0</v>
      </c>
      <c r="BF668" s="185">
        <f>IF(N668="snížená",J668,0)</f>
        <v>0</v>
      </c>
      <c r="BG668" s="185">
        <f>IF(N668="zákl. přenesená",J668,0)</f>
        <v>0</v>
      </c>
      <c r="BH668" s="185">
        <f>IF(N668="sníž. přenesená",J668,0)</f>
        <v>0</v>
      </c>
      <c r="BI668" s="185">
        <f>IF(N668="nulová",J668,0)</f>
        <v>0</v>
      </c>
      <c r="BJ668" s="23" t="s">
        <v>81</v>
      </c>
      <c r="BK668" s="185">
        <f>ROUND(I668*H668,2)</f>
        <v>0</v>
      </c>
      <c r="BL668" s="23" t="s">
        <v>253</v>
      </c>
      <c r="BM668" s="23" t="s">
        <v>821</v>
      </c>
    </row>
    <row r="669" spans="2:47" s="1" customFormat="1" ht="189">
      <c r="B669" s="40"/>
      <c r="D669" s="187" t="s">
        <v>177</v>
      </c>
      <c r="F669" s="197" t="s">
        <v>816</v>
      </c>
      <c r="I669" s="148"/>
      <c r="L669" s="40"/>
      <c r="M669" s="196"/>
      <c r="N669" s="41"/>
      <c r="O669" s="41"/>
      <c r="P669" s="41"/>
      <c r="Q669" s="41"/>
      <c r="R669" s="41"/>
      <c r="S669" s="41"/>
      <c r="T669" s="69"/>
      <c r="AT669" s="23" t="s">
        <v>177</v>
      </c>
      <c r="AU669" s="23" t="s">
        <v>83</v>
      </c>
    </row>
    <row r="670" spans="2:51" s="11" customFormat="1" ht="13.5">
      <c r="B670" s="186"/>
      <c r="D670" s="187" t="s">
        <v>167</v>
      </c>
      <c r="E670" s="188" t="s">
        <v>5</v>
      </c>
      <c r="F670" s="189" t="s">
        <v>822</v>
      </c>
      <c r="H670" s="190">
        <v>28.35</v>
      </c>
      <c r="I670" s="191"/>
      <c r="L670" s="186"/>
      <c r="M670" s="192"/>
      <c r="N670" s="193"/>
      <c r="O670" s="193"/>
      <c r="P670" s="193"/>
      <c r="Q670" s="193"/>
      <c r="R670" s="193"/>
      <c r="S670" s="193"/>
      <c r="T670" s="194"/>
      <c r="AT670" s="188" t="s">
        <v>167</v>
      </c>
      <c r="AU670" s="188" t="s">
        <v>83</v>
      </c>
      <c r="AV670" s="11" t="s">
        <v>83</v>
      </c>
      <c r="AW670" s="11" t="s">
        <v>36</v>
      </c>
      <c r="AX670" s="11" t="s">
        <v>81</v>
      </c>
      <c r="AY670" s="188" t="s">
        <v>157</v>
      </c>
    </row>
    <row r="671" spans="2:65" s="1" customFormat="1" ht="38.25" customHeight="1">
      <c r="B671" s="173"/>
      <c r="C671" s="174" t="s">
        <v>823</v>
      </c>
      <c r="D671" s="174" t="s">
        <v>160</v>
      </c>
      <c r="E671" s="175" t="s">
        <v>824</v>
      </c>
      <c r="F671" s="176" t="s">
        <v>825</v>
      </c>
      <c r="G671" s="177" t="s">
        <v>458</v>
      </c>
      <c r="H671" s="178">
        <v>35</v>
      </c>
      <c r="I671" s="179"/>
      <c r="J671" s="180">
        <f>ROUND(I671*H671,2)</f>
        <v>0</v>
      </c>
      <c r="K671" s="176" t="s">
        <v>164</v>
      </c>
      <c r="L671" s="40"/>
      <c r="M671" s="181" t="s">
        <v>5</v>
      </c>
      <c r="N671" s="182" t="s">
        <v>44</v>
      </c>
      <c r="O671" s="41"/>
      <c r="P671" s="183">
        <f>O671*H671</f>
        <v>0</v>
      </c>
      <c r="Q671" s="183">
        <v>0.00438</v>
      </c>
      <c r="R671" s="183">
        <f>Q671*H671</f>
        <v>0.15330000000000002</v>
      </c>
      <c r="S671" s="183">
        <v>0</v>
      </c>
      <c r="T671" s="184">
        <f>S671*H671</f>
        <v>0</v>
      </c>
      <c r="AR671" s="23" t="s">
        <v>253</v>
      </c>
      <c r="AT671" s="23" t="s">
        <v>160</v>
      </c>
      <c r="AU671" s="23" t="s">
        <v>83</v>
      </c>
      <c r="AY671" s="23" t="s">
        <v>157</v>
      </c>
      <c r="BE671" s="185">
        <f>IF(N671="základní",J671,0)</f>
        <v>0</v>
      </c>
      <c r="BF671" s="185">
        <f>IF(N671="snížená",J671,0)</f>
        <v>0</v>
      </c>
      <c r="BG671" s="185">
        <f>IF(N671="zákl. přenesená",J671,0)</f>
        <v>0</v>
      </c>
      <c r="BH671" s="185">
        <f>IF(N671="sníž. přenesená",J671,0)</f>
        <v>0</v>
      </c>
      <c r="BI671" s="185">
        <f>IF(N671="nulová",J671,0)</f>
        <v>0</v>
      </c>
      <c r="BJ671" s="23" t="s">
        <v>81</v>
      </c>
      <c r="BK671" s="185">
        <f>ROUND(I671*H671,2)</f>
        <v>0</v>
      </c>
      <c r="BL671" s="23" t="s">
        <v>253</v>
      </c>
      <c r="BM671" s="23" t="s">
        <v>826</v>
      </c>
    </row>
    <row r="672" spans="2:47" s="1" customFormat="1" ht="189">
      <c r="B672" s="40"/>
      <c r="D672" s="187" t="s">
        <v>177</v>
      </c>
      <c r="F672" s="197" t="s">
        <v>816</v>
      </c>
      <c r="I672" s="148"/>
      <c r="L672" s="40"/>
      <c r="M672" s="196"/>
      <c r="N672" s="41"/>
      <c r="O672" s="41"/>
      <c r="P672" s="41"/>
      <c r="Q672" s="41"/>
      <c r="R672" s="41"/>
      <c r="S672" s="41"/>
      <c r="T672" s="69"/>
      <c r="AT672" s="23" t="s">
        <v>177</v>
      </c>
      <c r="AU672" s="23" t="s">
        <v>83</v>
      </c>
    </row>
    <row r="673" spans="2:51" s="11" customFormat="1" ht="13.5">
      <c r="B673" s="186"/>
      <c r="D673" s="187" t="s">
        <v>167</v>
      </c>
      <c r="E673" s="188" t="s">
        <v>5</v>
      </c>
      <c r="F673" s="189" t="s">
        <v>827</v>
      </c>
      <c r="H673" s="190">
        <v>35</v>
      </c>
      <c r="I673" s="191"/>
      <c r="L673" s="186"/>
      <c r="M673" s="192"/>
      <c r="N673" s="193"/>
      <c r="O673" s="193"/>
      <c r="P673" s="193"/>
      <c r="Q673" s="193"/>
      <c r="R673" s="193"/>
      <c r="S673" s="193"/>
      <c r="T673" s="194"/>
      <c r="AT673" s="188" t="s">
        <v>167</v>
      </c>
      <c r="AU673" s="188" t="s">
        <v>83</v>
      </c>
      <c r="AV673" s="11" t="s">
        <v>83</v>
      </c>
      <c r="AW673" s="11" t="s">
        <v>36</v>
      </c>
      <c r="AX673" s="11" t="s">
        <v>81</v>
      </c>
      <c r="AY673" s="188" t="s">
        <v>157</v>
      </c>
    </row>
    <row r="674" spans="2:65" s="1" customFormat="1" ht="38.25" customHeight="1">
      <c r="B674" s="173"/>
      <c r="C674" s="174" t="s">
        <v>828</v>
      </c>
      <c r="D674" s="174" t="s">
        <v>160</v>
      </c>
      <c r="E674" s="175" t="s">
        <v>829</v>
      </c>
      <c r="F674" s="176" t="s">
        <v>830</v>
      </c>
      <c r="G674" s="177" t="s">
        <v>458</v>
      </c>
      <c r="H674" s="178">
        <v>35</v>
      </c>
      <c r="I674" s="179"/>
      <c r="J674" s="180">
        <f>ROUND(I674*H674,2)</f>
        <v>0</v>
      </c>
      <c r="K674" s="176" t="s">
        <v>164</v>
      </c>
      <c r="L674" s="40"/>
      <c r="M674" s="181" t="s">
        <v>5</v>
      </c>
      <c r="N674" s="182" t="s">
        <v>44</v>
      </c>
      <c r="O674" s="41"/>
      <c r="P674" s="183">
        <f>O674*H674</f>
        <v>0</v>
      </c>
      <c r="Q674" s="183">
        <v>0.00107</v>
      </c>
      <c r="R674" s="183">
        <f>Q674*H674</f>
        <v>0.03745</v>
      </c>
      <c r="S674" s="183">
        <v>0</v>
      </c>
      <c r="T674" s="184">
        <f>S674*H674</f>
        <v>0</v>
      </c>
      <c r="AR674" s="23" t="s">
        <v>253</v>
      </c>
      <c r="AT674" s="23" t="s">
        <v>160</v>
      </c>
      <c r="AU674" s="23" t="s">
        <v>83</v>
      </c>
      <c r="AY674" s="23" t="s">
        <v>157</v>
      </c>
      <c r="BE674" s="185">
        <f>IF(N674="základní",J674,0)</f>
        <v>0</v>
      </c>
      <c r="BF674" s="185">
        <f>IF(N674="snížená",J674,0)</f>
        <v>0</v>
      </c>
      <c r="BG674" s="185">
        <f>IF(N674="zákl. přenesená",J674,0)</f>
        <v>0</v>
      </c>
      <c r="BH674" s="185">
        <f>IF(N674="sníž. přenesená",J674,0)</f>
        <v>0</v>
      </c>
      <c r="BI674" s="185">
        <f>IF(N674="nulová",J674,0)</f>
        <v>0</v>
      </c>
      <c r="BJ674" s="23" t="s">
        <v>81</v>
      </c>
      <c r="BK674" s="185">
        <f>ROUND(I674*H674,2)</f>
        <v>0</v>
      </c>
      <c r="BL674" s="23" t="s">
        <v>253</v>
      </c>
      <c r="BM674" s="23" t="s">
        <v>831</v>
      </c>
    </row>
    <row r="675" spans="2:47" s="1" customFormat="1" ht="189">
      <c r="B675" s="40"/>
      <c r="D675" s="187" t="s">
        <v>177</v>
      </c>
      <c r="F675" s="197" t="s">
        <v>816</v>
      </c>
      <c r="I675" s="148"/>
      <c r="L675" s="40"/>
      <c r="M675" s="196"/>
      <c r="N675" s="41"/>
      <c r="O675" s="41"/>
      <c r="P675" s="41"/>
      <c r="Q675" s="41"/>
      <c r="R675" s="41"/>
      <c r="S675" s="41"/>
      <c r="T675" s="69"/>
      <c r="AT675" s="23" t="s">
        <v>177</v>
      </c>
      <c r="AU675" s="23" t="s">
        <v>83</v>
      </c>
    </row>
    <row r="676" spans="2:51" s="11" customFormat="1" ht="13.5">
      <c r="B676" s="186"/>
      <c r="D676" s="187" t="s">
        <v>167</v>
      </c>
      <c r="E676" s="188" t="s">
        <v>5</v>
      </c>
      <c r="F676" s="189" t="s">
        <v>827</v>
      </c>
      <c r="H676" s="190">
        <v>35</v>
      </c>
      <c r="I676" s="191"/>
      <c r="L676" s="186"/>
      <c r="M676" s="192"/>
      <c r="N676" s="193"/>
      <c r="O676" s="193"/>
      <c r="P676" s="193"/>
      <c r="Q676" s="193"/>
      <c r="R676" s="193"/>
      <c r="S676" s="193"/>
      <c r="T676" s="194"/>
      <c r="AT676" s="188" t="s">
        <v>167</v>
      </c>
      <c r="AU676" s="188" t="s">
        <v>83</v>
      </c>
      <c r="AV676" s="11" t="s">
        <v>83</v>
      </c>
      <c r="AW676" s="11" t="s">
        <v>36</v>
      </c>
      <c r="AX676" s="11" t="s">
        <v>81</v>
      </c>
      <c r="AY676" s="188" t="s">
        <v>157</v>
      </c>
    </row>
    <row r="677" spans="2:65" s="1" customFormat="1" ht="25.5" customHeight="1">
      <c r="B677" s="173"/>
      <c r="C677" s="174" t="s">
        <v>832</v>
      </c>
      <c r="D677" s="174" t="s">
        <v>160</v>
      </c>
      <c r="E677" s="175" t="s">
        <v>833</v>
      </c>
      <c r="F677" s="176" t="s">
        <v>834</v>
      </c>
      <c r="G677" s="177" t="s">
        <v>207</v>
      </c>
      <c r="H677" s="178">
        <v>10.85</v>
      </c>
      <c r="I677" s="179"/>
      <c r="J677" s="180">
        <f>ROUND(I677*H677,2)</f>
        <v>0</v>
      </c>
      <c r="K677" s="176" t="s">
        <v>164</v>
      </c>
      <c r="L677" s="40"/>
      <c r="M677" s="181" t="s">
        <v>5</v>
      </c>
      <c r="N677" s="182" t="s">
        <v>44</v>
      </c>
      <c r="O677" s="41"/>
      <c r="P677" s="183">
        <f>O677*H677</f>
        <v>0</v>
      </c>
      <c r="Q677" s="183">
        <v>0</v>
      </c>
      <c r="R677" s="183">
        <f>Q677*H677</f>
        <v>0</v>
      </c>
      <c r="S677" s="183">
        <v>0</v>
      </c>
      <c r="T677" s="184">
        <f>S677*H677</f>
        <v>0</v>
      </c>
      <c r="AR677" s="23" t="s">
        <v>253</v>
      </c>
      <c r="AT677" s="23" t="s">
        <v>160</v>
      </c>
      <c r="AU677" s="23" t="s">
        <v>83</v>
      </c>
      <c r="AY677" s="23" t="s">
        <v>157</v>
      </c>
      <c r="BE677" s="185">
        <f>IF(N677="základní",J677,0)</f>
        <v>0</v>
      </c>
      <c r="BF677" s="185">
        <f>IF(N677="snížená",J677,0)</f>
        <v>0</v>
      </c>
      <c r="BG677" s="185">
        <f>IF(N677="zákl. přenesená",J677,0)</f>
        <v>0</v>
      </c>
      <c r="BH677" s="185">
        <f>IF(N677="sníž. přenesená",J677,0)</f>
        <v>0</v>
      </c>
      <c r="BI677" s="185">
        <f>IF(N677="nulová",J677,0)</f>
        <v>0</v>
      </c>
      <c r="BJ677" s="23" t="s">
        <v>81</v>
      </c>
      <c r="BK677" s="185">
        <f>ROUND(I677*H677,2)</f>
        <v>0</v>
      </c>
      <c r="BL677" s="23" t="s">
        <v>253</v>
      </c>
      <c r="BM677" s="23" t="s">
        <v>835</v>
      </c>
    </row>
    <row r="678" spans="2:47" s="1" customFormat="1" ht="189">
      <c r="B678" s="40"/>
      <c r="D678" s="187" t="s">
        <v>177</v>
      </c>
      <c r="F678" s="197" t="s">
        <v>816</v>
      </c>
      <c r="I678" s="148"/>
      <c r="L678" s="40"/>
      <c r="M678" s="196"/>
      <c r="N678" s="41"/>
      <c r="O678" s="41"/>
      <c r="P678" s="41"/>
      <c r="Q678" s="41"/>
      <c r="R678" s="41"/>
      <c r="S678" s="41"/>
      <c r="T678" s="69"/>
      <c r="AT678" s="23" t="s">
        <v>177</v>
      </c>
      <c r="AU678" s="23" t="s">
        <v>83</v>
      </c>
    </row>
    <row r="679" spans="2:51" s="11" customFormat="1" ht="13.5">
      <c r="B679" s="186"/>
      <c r="D679" s="187" t="s">
        <v>167</v>
      </c>
      <c r="E679" s="188" t="s">
        <v>5</v>
      </c>
      <c r="F679" s="189" t="s">
        <v>817</v>
      </c>
      <c r="H679" s="190">
        <v>10.85</v>
      </c>
      <c r="I679" s="191"/>
      <c r="L679" s="186"/>
      <c r="M679" s="192"/>
      <c r="N679" s="193"/>
      <c r="O679" s="193"/>
      <c r="P679" s="193"/>
      <c r="Q679" s="193"/>
      <c r="R679" s="193"/>
      <c r="S679" s="193"/>
      <c r="T679" s="194"/>
      <c r="AT679" s="188" t="s">
        <v>167</v>
      </c>
      <c r="AU679" s="188" t="s">
        <v>83</v>
      </c>
      <c r="AV679" s="11" t="s">
        <v>83</v>
      </c>
      <c r="AW679" s="11" t="s">
        <v>36</v>
      </c>
      <c r="AX679" s="11" t="s">
        <v>81</v>
      </c>
      <c r="AY679" s="188" t="s">
        <v>157</v>
      </c>
    </row>
    <row r="680" spans="2:65" s="1" customFormat="1" ht="25.5" customHeight="1">
      <c r="B680" s="173"/>
      <c r="C680" s="174" t="s">
        <v>836</v>
      </c>
      <c r="D680" s="174" t="s">
        <v>160</v>
      </c>
      <c r="E680" s="175" t="s">
        <v>837</v>
      </c>
      <c r="F680" s="176" t="s">
        <v>838</v>
      </c>
      <c r="G680" s="177" t="s">
        <v>207</v>
      </c>
      <c r="H680" s="178">
        <v>569.6</v>
      </c>
      <c r="I680" s="179"/>
      <c r="J680" s="180">
        <f>ROUND(I680*H680,2)</f>
        <v>0</v>
      </c>
      <c r="K680" s="176" t="s">
        <v>164</v>
      </c>
      <c r="L680" s="40"/>
      <c r="M680" s="181" t="s">
        <v>5</v>
      </c>
      <c r="N680" s="182" t="s">
        <v>44</v>
      </c>
      <c r="O680" s="41"/>
      <c r="P680" s="183">
        <f>O680*H680</f>
        <v>0</v>
      </c>
      <c r="Q680" s="183">
        <v>0.00117</v>
      </c>
      <c r="R680" s="183">
        <f>Q680*H680</f>
        <v>0.666432</v>
      </c>
      <c r="S680" s="183">
        <v>0</v>
      </c>
      <c r="T680" s="184">
        <f>S680*H680</f>
        <v>0</v>
      </c>
      <c r="AR680" s="23" t="s">
        <v>253</v>
      </c>
      <c r="AT680" s="23" t="s">
        <v>160</v>
      </c>
      <c r="AU680" s="23" t="s">
        <v>83</v>
      </c>
      <c r="AY680" s="23" t="s">
        <v>157</v>
      </c>
      <c r="BE680" s="185">
        <f>IF(N680="základní",J680,0)</f>
        <v>0</v>
      </c>
      <c r="BF680" s="185">
        <f>IF(N680="snížená",J680,0)</f>
        <v>0</v>
      </c>
      <c r="BG680" s="185">
        <f>IF(N680="zákl. přenesená",J680,0)</f>
        <v>0</v>
      </c>
      <c r="BH680" s="185">
        <f>IF(N680="sníž. přenesená",J680,0)</f>
        <v>0</v>
      </c>
      <c r="BI680" s="185">
        <f>IF(N680="nulová",J680,0)</f>
        <v>0</v>
      </c>
      <c r="BJ680" s="23" t="s">
        <v>81</v>
      </c>
      <c r="BK680" s="185">
        <f>ROUND(I680*H680,2)</f>
        <v>0</v>
      </c>
      <c r="BL680" s="23" t="s">
        <v>253</v>
      </c>
      <c r="BM680" s="23" t="s">
        <v>839</v>
      </c>
    </row>
    <row r="681" spans="2:47" s="1" customFormat="1" ht="81">
      <c r="B681" s="40"/>
      <c r="D681" s="187" t="s">
        <v>177</v>
      </c>
      <c r="F681" s="197" t="s">
        <v>840</v>
      </c>
      <c r="I681" s="148"/>
      <c r="L681" s="40"/>
      <c r="M681" s="196"/>
      <c r="N681" s="41"/>
      <c r="O681" s="41"/>
      <c r="P681" s="41"/>
      <c r="Q681" s="41"/>
      <c r="R681" s="41"/>
      <c r="S681" s="41"/>
      <c r="T681" s="69"/>
      <c r="AT681" s="23" t="s">
        <v>177</v>
      </c>
      <c r="AU681" s="23" t="s">
        <v>83</v>
      </c>
    </row>
    <row r="682" spans="2:51" s="11" customFormat="1" ht="27">
      <c r="B682" s="186"/>
      <c r="D682" s="187" t="s">
        <v>167</v>
      </c>
      <c r="E682" s="188" t="s">
        <v>5</v>
      </c>
      <c r="F682" s="189" t="s">
        <v>841</v>
      </c>
      <c r="H682" s="190">
        <v>508.3</v>
      </c>
      <c r="I682" s="191"/>
      <c r="L682" s="186"/>
      <c r="M682" s="192"/>
      <c r="N682" s="193"/>
      <c r="O682" s="193"/>
      <c r="P682" s="193"/>
      <c r="Q682" s="193"/>
      <c r="R682" s="193"/>
      <c r="S682" s="193"/>
      <c r="T682" s="194"/>
      <c r="AT682" s="188" t="s">
        <v>167</v>
      </c>
      <c r="AU682" s="188" t="s">
        <v>83</v>
      </c>
      <c r="AV682" s="11" t="s">
        <v>83</v>
      </c>
      <c r="AW682" s="11" t="s">
        <v>36</v>
      </c>
      <c r="AX682" s="11" t="s">
        <v>73</v>
      </c>
      <c r="AY682" s="188" t="s">
        <v>157</v>
      </c>
    </row>
    <row r="683" spans="2:51" s="11" customFormat="1" ht="13.5">
      <c r="B683" s="186"/>
      <c r="D683" s="187" t="s">
        <v>167</v>
      </c>
      <c r="E683" s="188" t="s">
        <v>5</v>
      </c>
      <c r="F683" s="189" t="s">
        <v>842</v>
      </c>
      <c r="H683" s="190">
        <v>61.3</v>
      </c>
      <c r="I683" s="191"/>
      <c r="L683" s="186"/>
      <c r="M683" s="192"/>
      <c r="N683" s="193"/>
      <c r="O683" s="193"/>
      <c r="P683" s="193"/>
      <c r="Q683" s="193"/>
      <c r="R683" s="193"/>
      <c r="S683" s="193"/>
      <c r="T683" s="194"/>
      <c r="AT683" s="188" t="s">
        <v>167</v>
      </c>
      <c r="AU683" s="188" t="s">
        <v>83</v>
      </c>
      <c r="AV683" s="11" t="s">
        <v>83</v>
      </c>
      <c r="AW683" s="11" t="s">
        <v>36</v>
      </c>
      <c r="AX683" s="11" t="s">
        <v>73</v>
      </c>
      <c r="AY683" s="188" t="s">
        <v>157</v>
      </c>
    </row>
    <row r="684" spans="2:51" s="12" customFormat="1" ht="13.5">
      <c r="B684" s="198"/>
      <c r="D684" s="187" t="s">
        <v>167</v>
      </c>
      <c r="E684" s="199" t="s">
        <v>5</v>
      </c>
      <c r="F684" s="200" t="s">
        <v>843</v>
      </c>
      <c r="H684" s="201">
        <v>569.6</v>
      </c>
      <c r="I684" s="202"/>
      <c r="L684" s="198"/>
      <c r="M684" s="203"/>
      <c r="N684" s="204"/>
      <c r="O684" s="204"/>
      <c r="P684" s="204"/>
      <c r="Q684" s="204"/>
      <c r="R684" s="204"/>
      <c r="S684" s="204"/>
      <c r="T684" s="205"/>
      <c r="AT684" s="199" t="s">
        <v>167</v>
      </c>
      <c r="AU684" s="199" t="s">
        <v>83</v>
      </c>
      <c r="AV684" s="12" t="s">
        <v>165</v>
      </c>
      <c r="AW684" s="12" t="s">
        <v>36</v>
      </c>
      <c r="AX684" s="12" t="s">
        <v>81</v>
      </c>
      <c r="AY684" s="199" t="s">
        <v>157</v>
      </c>
    </row>
    <row r="685" spans="2:65" s="1" customFormat="1" ht="16.5" customHeight="1">
      <c r="B685" s="173"/>
      <c r="C685" s="206" t="s">
        <v>844</v>
      </c>
      <c r="D685" s="206" t="s">
        <v>292</v>
      </c>
      <c r="E685" s="207" t="s">
        <v>845</v>
      </c>
      <c r="F685" s="208" t="s">
        <v>846</v>
      </c>
      <c r="G685" s="209" t="s">
        <v>207</v>
      </c>
      <c r="H685" s="210">
        <v>547.471</v>
      </c>
      <c r="I685" s="211"/>
      <c r="J685" s="212">
        <f>ROUND(I685*H685,2)</f>
        <v>0</v>
      </c>
      <c r="K685" s="208" t="s">
        <v>5</v>
      </c>
      <c r="L685" s="213"/>
      <c r="M685" s="214" t="s">
        <v>5</v>
      </c>
      <c r="N685" s="215" t="s">
        <v>44</v>
      </c>
      <c r="O685" s="41"/>
      <c r="P685" s="183">
        <f>O685*H685</f>
        <v>0</v>
      </c>
      <c r="Q685" s="183">
        <v>0.004</v>
      </c>
      <c r="R685" s="183">
        <f>Q685*H685</f>
        <v>2.189884</v>
      </c>
      <c r="S685" s="183">
        <v>0</v>
      </c>
      <c r="T685" s="184">
        <f>S685*H685</f>
        <v>0</v>
      </c>
      <c r="AR685" s="23" t="s">
        <v>441</v>
      </c>
      <c r="AT685" s="23" t="s">
        <v>292</v>
      </c>
      <c r="AU685" s="23" t="s">
        <v>83</v>
      </c>
      <c r="AY685" s="23" t="s">
        <v>157</v>
      </c>
      <c r="BE685" s="185">
        <f>IF(N685="základní",J685,0)</f>
        <v>0</v>
      </c>
      <c r="BF685" s="185">
        <f>IF(N685="snížená",J685,0)</f>
        <v>0</v>
      </c>
      <c r="BG685" s="185">
        <f>IF(N685="zákl. přenesená",J685,0)</f>
        <v>0</v>
      </c>
      <c r="BH685" s="185">
        <f>IF(N685="sníž. přenesená",J685,0)</f>
        <v>0</v>
      </c>
      <c r="BI685" s="185">
        <f>IF(N685="nulová",J685,0)</f>
        <v>0</v>
      </c>
      <c r="BJ685" s="23" t="s">
        <v>81</v>
      </c>
      <c r="BK685" s="185">
        <f>ROUND(I685*H685,2)</f>
        <v>0</v>
      </c>
      <c r="BL685" s="23" t="s">
        <v>253</v>
      </c>
      <c r="BM685" s="23" t="s">
        <v>847</v>
      </c>
    </row>
    <row r="686" spans="2:51" s="11" customFormat="1" ht="13.5">
      <c r="B686" s="186"/>
      <c r="D686" s="187" t="s">
        <v>167</v>
      </c>
      <c r="E686" s="188" t="s">
        <v>5</v>
      </c>
      <c r="F686" s="189" t="s">
        <v>848</v>
      </c>
      <c r="H686" s="190">
        <v>521.401</v>
      </c>
      <c r="I686" s="191"/>
      <c r="L686" s="186"/>
      <c r="M686" s="192"/>
      <c r="N686" s="193"/>
      <c r="O686" s="193"/>
      <c r="P686" s="193"/>
      <c r="Q686" s="193"/>
      <c r="R686" s="193"/>
      <c r="S686" s="193"/>
      <c r="T686" s="194"/>
      <c r="AT686" s="188" t="s">
        <v>167</v>
      </c>
      <c r="AU686" s="188" t="s">
        <v>83</v>
      </c>
      <c r="AV686" s="11" t="s">
        <v>83</v>
      </c>
      <c r="AW686" s="11" t="s">
        <v>36</v>
      </c>
      <c r="AX686" s="11" t="s">
        <v>81</v>
      </c>
      <c r="AY686" s="188" t="s">
        <v>157</v>
      </c>
    </row>
    <row r="687" spans="2:51" s="11" customFormat="1" ht="13.5">
      <c r="B687" s="186"/>
      <c r="D687" s="187" t="s">
        <v>167</v>
      </c>
      <c r="F687" s="189" t="s">
        <v>849</v>
      </c>
      <c r="H687" s="190">
        <v>547.471</v>
      </c>
      <c r="I687" s="191"/>
      <c r="L687" s="186"/>
      <c r="M687" s="192"/>
      <c r="N687" s="193"/>
      <c r="O687" s="193"/>
      <c r="P687" s="193"/>
      <c r="Q687" s="193"/>
      <c r="R687" s="193"/>
      <c r="S687" s="193"/>
      <c r="T687" s="194"/>
      <c r="AT687" s="188" t="s">
        <v>167</v>
      </c>
      <c r="AU687" s="188" t="s">
        <v>83</v>
      </c>
      <c r="AV687" s="11" t="s">
        <v>83</v>
      </c>
      <c r="AW687" s="11" t="s">
        <v>6</v>
      </c>
      <c r="AX687" s="11" t="s">
        <v>81</v>
      </c>
      <c r="AY687" s="188" t="s">
        <v>157</v>
      </c>
    </row>
    <row r="688" spans="2:65" s="1" customFormat="1" ht="25.5" customHeight="1">
      <c r="B688" s="173"/>
      <c r="C688" s="206" t="s">
        <v>850</v>
      </c>
      <c r="D688" s="206" t="s">
        <v>292</v>
      </c>
      <c r="E688" s="207" t="s">
        <v>851</v>
      </c>
      <c r="F688" s="208" t="s">
        <v>852</v>
      </c>
      <c r="G688" s="209" t="s">
        <v>207</v>
      </c>
      <c r="H688" s="210">
        <v>76.679</v>
      </c>
      <c r="I688" s="211"/>
      <c r="J688" s="212">
        <f>ROUND(I688*H688,2)</f>
        <v>0</v>
      </c>
      <c r="K688" s="208" t="s">
        <v>5</v>
      </c>
      <c r="L688" s="213"/>
      <c r="M688" s="214" t="s">
        <v>5</v>
      </c>
      <c r="N688" s="215" t="s">
        <v>44</v>
      </c>
      <c r="O688" s="41"/>
      <c r="P688" s="183">
        <f>O688*H688</f>
        <v>0</v>
      </c>
      <c r="Q688" s="183">
        <v>0.004</v>
      </c>
      <c r="R688" s="183">
        <f>Q688*H688</f>
        <v>0.306716</v>
      </c>
      <c r="S688" s="183">
        <v>0</v>
      </c>
      <c r="T688" s="184">
        <f>S688*H688</f>
        <v>0</v>
      </c>
      <c r="AR688" s="23" t="s">
        <v>441</v>
      </c>
      <c r="AT688" s="23" t="s">
        <v>292</v>
      </c>
      <c r="AU688" s="23" t="s">
        <v>83</v>
      </c>
      <c r="AY688" s="23" t="s">
        <v>157</v>
      </c>
      <c r="BE688" s="185">
        <f>IF(N688="základní",J688,0)</f>
        <v>0</v>
      </c>
      <c r="BF688" s="185">
        <f>IF(N688="snížená",J688,0)</f>
        <v>0</v>
      </c>
      <c r="BG688" s="185">
        <f>IF(N688="zákl. přenesená",J688,0)</f>
        <v>0</v>
      </c>
      <c r="BH688" s="185">
        <f>IF(N688="sníž. přenesená",J688,0)</f>
        <v>0</v>
      </c>
      <c r="BI688" s="185">
        <f>IF(N688="nulová",J688,0)</f>
        <v>0</v>
      </c>
      <c r="BJ688" s="23" t="s">
        <v>81</v>
      </c>
      <c r="BK688" s="185">
        <f>ROUND(I688*H688,2)</f>
        <v>0</v>
      </c>
      <c r="BL688" s="23" t="s">
        <v>253</v>
      </c>
      <c r="BM688" s="23" t="s">
        <v>853</v>
      </c>
    </row>
    <row r="689" spans="2:51" s="11" customFormat="1" ht="13.5">
      <c r="B689" s="186"/>
      <c r="D689" s="187" t="s">
        <v>167</v>
      </c>
      <c r="E689" s="188" t="s">
        <v>5</v>
      </c>
      <c r="F689" s="189" t="s">
        <v>854</v>
      </c>
      <c r="H689" s="190">
        <v>73.028</v>
      </c>
      <c r="I689" s="191"/>
      <c r="L689" s="186"/>
      <c r="M689" s="192"/>
      <c r="N689" s="193"/>
      <c r="O689" s="193"/>
      <c r="P689" s="193"/>
      <c r="Q689" s="193"/>
      <c r="R689" s="193"/>
      <c r="S689" s="193"/>
      <c r="T689" s="194"/>
      <c r="AT689" s="188" t="s">
        <v>167</v>
      </c>
      <c r="AU689" s="188" t="s">
        <v>83</v>
      </c>
      <c r="AV689" s="11" t="s">
        <v>83</v>
      </c>
      <c r="AW689" s="11" t="s">
        <v>36</v>
      </c>
      <c r="AX689" s="11" t="s">
        <v>81</v>
      </c>
      <c r="AY689" s="188" t="s">
        <v>157</v>
      </c>
    </row>
    <row r="690" spans="2:51" s="11" customFormat="1" ht="13.5">
      <c r="B690" s="186"/>
      <c r="D690" s="187" t="s">
        <v>167</v>
      </c>
      <c r="F690" s="189" t="s">
        <v>855</v>
      </c>
      <c r="H690" s="190">
        <v>76.679</v>
      </c>
      <c r="I690" s="191"/>
      <c r="L690" s="186"/>
      <c r="M690" s="192"/>
      <c r="N690" s="193"/>
      <c r="O690" s="193"/>
      <c r="P690" s="193"/>
      <c r="Q690" s="193"/>
      <c r="R690" s="193"/>
      <c r="S690" s="193"/>
      <c r="T690" s="194"/>
      <c r="AT690" s="188" t="s">
        <v>167</v>
      </c>
      <c r="AU690" s="188" t="s">
        <v>83</v>
      </c>
      <c r="AV690" s="11" t="s">
        <v>83</v>
      </c>
      <c r="AW690" s="11" t="s">
        <v>6</v>
      </c>
      <c r="AX690" s="11" t="s">
        <v>81</v>
      </c>
      <c r="AY690" s="188" t="s">
        <v>157</v>
      </c>
    </row>
    <row r="691" spans="2:65" s="1" customFormat="1" ht="16.5" customHeight="1">
      <c r="B691" s="173"/>
      <c r="C691" s="174" t="s">
        <v>856</v>
      </c>
      <c r="D691" s="174" t="s">
        <v>160</v>
      </c>
      <c r="E691" s="175" t="s">
        <v>857</v>
      </c>
      <c r="F691" s="176" t="s">
        <v>858</v>
      </c>
      <c r="G691" s="177" t="s">
        <v>163</v>
      </c>
      <c r="H691" s="178">
        <v>18</v>
      </c>
      <c r="I691" s="179"/>
      <c r="J691" s="180">
        <f>ROUND(I691*H691,2)</f>
        <v>0</v>
      </c>
      <c r="K691" s="176" t="s">
        <v>5</v>
      </c>
      <c r="L691" s="40"/>
      <c r="M691" s="181" t="s">
        <v>5</v>
      </c>
      <c r="N691" s="182" t="s">
        <v>44</v>
      </c>
      <c r="O691" s="41"/>
      <c r="P691" s="183">
        <f>O691*H691</f>
        <v>0</v>
      </c>
      <c r="Q691" s="183">
        <v>0</v>
      </c>
      <c r="R691" s="183">
        <f>Q691*H691</f>
        <v>0</v>
      </c>
      <c r="S691" s="183">
        <v>0</v>
      </c>
      <c r="T691" s="184">
        <f>S691*H691</f>
        <v>0</v>
      </c>
      <c r="AR691" s="23" t="s">
        <v>253</v>
      </c>
      <c r="AT691" s="23" t="s">
        <v>160</v>
      </c>
      <c r="AU691" s="23" t="s">
        <v>83</v>
      </c>
      <c r="AY691" s="23" t="s">
        <v>157</v>
      </c>
      <c r="BE691" s="185">
        <f>IF(N691="základní",J691,0)</f>
        <v>0</v>
      </c>
      <c r="BF691" s="185">
        <f>IF(N691="snížená",J691,0)</f>
        <v>0</v>
      </c>
      <c r="BG691" s="185">
        <f>IF(N691="zákl. přenesená",J691,0)</f>
        <v>0</v>
      </c>
      <c r="BH691" s="185">
        <f>IF(N691="sníž. přenesená",J691,0)</f>
        <v>0</v>
      </c>
      <c r="BI691" s="185">
        <f>IF(N691="nulová",J691,0)</f>
        <v>0</v>
      </c>
      <c r="BJ691" s="23" t="s">
        <v>81</v>
      </c>
      <c r="BK691" s="185">
        <f>ROUND(I691*H691,2)</f>
        <v>0</v>
      </c>
      <c r="BL691" s="23" t="s">
        <v>253</v>
      </c>
      <c r="BM691" s="23" t="s">
        <v>859</v>
      </c>
    </row>
    <row r="692" spans="2:51" s="11" customFormat="1" ht="13.5">
      <c r="B692" s="186"/>
      <c r="D692" s="187" t="s">
        <v>167</v>
      </c>
      <c r="E692" s="188" t="s">
        <v>5</v>
      </c>
      <c r="F692" s="189" t="s">
        <v>860</v>
      </c>
      <c r="H692" s="190">
        <v>18</v>
      </c>
      <c r="I692" s="191"/>
      <c r="L692" s="186"/>
      <c r="M692" s="192"/>
      <c r="N692" s="193"/>
      <c r="O692" s="193"/>
      <c r="P692" s="193"/>
      <c r="Q692" s="193"/>
      <c r="R692" s="193"/>
      <c r="S692" s="193"/>
      <c r="T692" s="194"/>
      <c r="AT692" s="188" t="s">
        <v>167</v>
      </c>
      <c r="AU692" s="188" t="s">
        <v>83</v>
      </c>
      <c r="AV692" s="11" t="s">
        <v>83</v>
      </c>
      <c r="AW692" s="11" t="s">
        <v>36</v>
      </c>
      <c r="AX692" s="11" t="s">
        <v>81</v>
      </c>
      <c r="AY692" s="188" t="s">
        <v>157</v>
      </c>
    </row>
    <row r="693" spans="2:65" s="1" customFormat="1" ht="51" customHeight="1">
      <c r="B693" s="173"/>
      <c r="C693" s="174" t="s">
        <v>861</v>
      </c>
      <c r="D693" s="174" t="s">
        <v>160</v>
      </c>
      <c r="E693" s="175" t="s">
        <v>862</v>
      </c>
      <c r="F693" s="176" t="s">
        <v>863</v>
      </c>
      <c r="G693" s="177" t="s">
        <v>200</v>
      </c>
      <c r="H693" s="178">
        <v>3.493</v>
      </c>
      <c r="I693" s="179"/>
      <c r="J693" s="180">
        <f>ROUND(I693*H693,2)</f>
        <v>0</v>
      </c>
      <c r="K693" s="176" t="s">
        <v>164</v>
      </c>
      <c r="L693" s="40"/>
      <c r="M693" s="181" t="s">
        <v>5</v>
      </c>
      <c r="N693" s="182" t="s">
        <v>44</v>
      </c>
      <c r="O693" s="41"/>
      <c r="P693" s="183">
        <f>O693*H693</f>
        <v>0</v>
      </c>
      <c r="Q693" s="183">
        <v>0</v>
      </c>
      <c r="R693" s="183">
        <f>Q693*H693</f>
        <v>0</v>
      </c>
      <c r="S693" s="183">
        <v>0</v>
      </c>
      <c r="T693" s="184">
        <f>S693*H693</f>
        <v>0</v>
      </c>
      <c r="AR693" s="23" t="s">
        <v>253</v>
      </c>
      <c r="AT693" s="23" t="s">
        <v>160</v>
      </c>
      <c r="AU693" s="23" t="s">
        <v>83</v>
      </c>
      <c r="AY693" s="23" t="s">
        <v>157</v>
      </c>
      <c r="BE693" s="185">
        <f>IF(N693="základní",J693,0)</f>
        <v>0</v>
      </c>
      <c r="BF693" s="185">
        <f>IF(N693="snížená",J693,0)</f>
        <v>0</v>
      </c>
      <c r="BG693" s="185">
        <f>IF(N693="zákl. přenesená",J693,0)</f>
        <v>0</v>
      </c>
      <c r="BH693" s="185">
        <f>IF(N693="sníž. přenesená",J693,0)</f>
        <v>0</v>
      </c>
      <c r="BI693" s="185">
        <f>IF(N693="nulová",J693,0)</f>
        <v>0</v>
      </c>
      <c r="BJ693" s="23" t="s">
        <v>81</v>
      </c>
      <c r="BK693" s="185">
        <f>ROUND(I693*H693,2)</f>
        <v>0</v>
      </c>
      <c r="BL693" s="23" t="s">
        <v>253</v>
      </c>
      <c r="BM693" s="23" t="s">
        <v>864</v>
      </c>
    </row>
    <row r="694" spans="2:47" s="1" customFormat="1" ht="148.5">
      <c r="B694" s="40"/>
      <c r="D694" s="187" t="s">
        <v>177</v>
      </c>
      <c r="F694" s="197" t="s">
        <v>865</v>
      </c>
      <c r="I694" s="148"/>
      <c r="L694" s="40"/>
      <c r="M694" s="196"/>
      <c r="N694" s="41"/>
      <c r="O694" s="41"/>
      <c r="P694" s="41"/>
      <c r="Q694" s="41"/>
      <c r="R694" s="41"/>
      <c r="S694" s="41"/>
      <c r="T694" s="69"/>
      <c r="AT694" s="23" t="s">
        <v>177</v>
      </c>
      <c r="AU694" s="23" t="s">
        <v>83</v>
      </c>
    </row>
    <row r="695" spans="2:65" s="1" customFormat="1" ht="38.25" customHeight="1">
      <c r="B695" s="173"/>
      <c r="C695" s="174" t="s">
        <v>866</v>
      </c>
      <c r="D695" s="174" t="s">
        <v>160</v>
      </c>
      <c r="E695" s="175" t="s">
        <v>867</v>
      </c>
      <c r="F695" s="176" t="s">
        <v>868</v>
      </c>
      <c r="G695" s="177" t="s">
        <v>200</v>
      </c>
      <c r="H695" s="178">
        <v>3.493</v>
      </c>
      <c r="I695" s="179"/>
      <c r="J695" s="180">
        <f>ROUND(I695*H695,2)</f>
        <v>0</v>
      </c>
      <c r="K695" s="176" t="s">
        <v>164</v>
      </c>
      <c r="L695" s="40"/>
      <c r="M695" s="181" t="s">
        <v>5</v>
      </c>
      <c r="N695" s="182" t="s">
        <v>44</v>
      </c>
      <c r="O695" s="41"/>
      <c r="P695" s="183">
        <f>O695*H695</f>
        <v>0</v>
      </c>
      <c r="Q695" s="183">
        <v>0</v>
      </c>
      <c r="R695" s="183">
        <f>Q695*H695</f>
        <v>0</v>
      </c>
      <c r="S695" s="183">
        <v>0</v>
      </c>
      <c r="T695" s="184">
        <f>S695*H695</f>
        <v>0</v>
      </c>
      <c r="AR695" s="23" t="s">
        <v>253</v>
      </c>
      <c r="AT695" s="23" t="s">
        <v>160</v>
      </c>
      <c r="AU695" s="23" t="s">
        <v>83</v>
      </c>
      <c r="AY695" s="23" t="s">
        <v>157</v>
      </c>
      <c r="BE695" s="185">
        <f>IF(N695="základní",J695,0)</f>
        <v>0</v>
      </c>
      <c r="BF695" s="185">
        <f>IF(N695="snížená",J695,0)</f>
        <v>0</v>
      </c>
      <c r="BG695" s="185">
        <f>IF(N695="zákl. přenesená",J695,0)</f>
        <v>0</v>
      </c>
      <c r="BH695" s="185">
        <f>IF(N695="sníž. přenesená",J695,0)</f>
        <v>0</v>
      </c>
      <c r="BI695" s="185">
        <f>IF(N695="nulová",J695,0)</f>
        <v>0</v>
      </c>
      <c r="BJ695" s="23" t="s">
        <v>81</v>
      </c>
      <c r="BK695" s="185">
        <f>ROUND(I695*H695,2)</f>
        <v>0</v>
      </c>
      <c r="BL695" s="23" t="s">
        <v>253</v>
      </c>
      <c r="BM695" s="23" t="s">
        <v>869</v>
      </c>
    </row>
    <row r="696" spans="2:47" s="1" customFormat="1" ht="148.5">
      <c r="B696" s="40"/>
      <c r="D696" s="187" t="s">
        <v>177</v>
      </c>
      <c r="F696" s="197" t="s">
        <v>865</v>
      </c>
      <c r="I696" s="148"/>
      <c r="L696" s="40"/>
      <c r="M696" s="196"/>
      <c r="N696" s="41"/>
      <c r="O696" s="41"/>
      <c r="P696" s="41"/>
      <c r="Q696" s="41"/>
      <c r="R696" s="41"/>
      <c r="S696" s="41"/>
      <c r="T696" s="69"/>
      <c r="AT696" s="23" t="s">
        <v>177</v>
      </c>
      <c r="AU696" s="23" t="s">
        <v>83</v>
      </c>
    </row>
    <row r="697" spans="2:63" s="10" customFormat="1" ht="29.85" customHeight="1">
      <c r="B697" s="160"/>
      <c r="D697" s="161" t="s">
        <v>72</v>
      </c>
      <c r="E697" s="171" t="s">
        <v>870</v>
      </c>
      <c r="F697" s="171" t="s">
        <v>871</v>
      </c>
      <c r="I697" s="163"/>
      <c r="J697" s="172">
        <f>BK697</f>
        <v>0</v>
      </c>
      <c r="L697" s="160"/>
      <c r="M697" s="165"/>
      <c r="N697" s="166"/>
      <c r="O697" s="166"/>
      <c r="P697" s="167">
        <f>SUM(P698:P756)</f>
        <v>0</v>
      </c>
      <c r="Q697" s="166"/>
      <c r="R697" s="167">
        <f>SUM(R698:R756)</f>
        <v>0.07761</v>
      </c>
      <c r="S697" s="166"/>
      <c r="T697" s="168">
        <f>SUM(T698:T756)</f>
        <v>4.287999999999999</v>
      </c>
      <c r="AR697" s="161" t="s">
        <v>83</v>
      </c>
      <c r="AT697" s="169" t="s">
        <v>72</v>
      </c>
      <c r="AU697" s="169" t="s">
        <v>81</v>
      </c>
      <c r="AY697" s="161" t="s">
        <v>157</v>
      </c>
      <c r="BK697" s="170">
        <f>SUM(BK698:BK756)</f>
        <v>0</v>
      </c>
    </row>
    <row r="698" spans="2:65" s="1" customFormat="1" ht="25.5" customHeight="1">
      <c r="B698" s="173"/>
      <c r="C698" s="174" t="s">
        <v>872</v>
      </c>
      <c r="D698" s="174" t="s">
        <v>160</v>
      </c>
      <c r="E698" s="175" t="s">
        <v>873</v>
      </c>
      <c r="F698" s="176" t="s">
        <v>874</v>
      </c>
      <c r="G698" s="177" t="s">
        <v>163</v>
      </c>
      <c r="H698" s="178">
        <v>5</v>
      </c>
      <c r="I698" s="179"/>
      <c r="J698" s="180">
        <f>ROUND(I698*H698,2)</f>
        <v>0</v>
      </c>
      <c r="K698" s="176" t="s">
        <v>5</v>
      </c>
      <c r="L698" s="40"/>
      <c r="M698" s="181" t="s">
        <v>5</v>
      </c>
      <c r="N698" s="182" t="s">
        <v>44</v>
      </c>
      <c r="O698" s="41"/>
      <c r="P698" s="183">
        <f>O698*H698</f>
        <v>0</v>
      </c>
      <c r="Q698" s="183">
        <v>0</v>
      </c>
      <c r="R698" s="183">
        <f>Q698*H698</f>
        <v>0</v>
      </c>
      <c r="S698" s="183">
        <v>0</v>
      </c>
      <c r="T698" s="184">
        <f>S698*H698</f>
        <v>0</v>
      </c>
      <c r="AR698" s="23" t="s">
        <v>253</v>
      </c>
      <c r="AT698" s="23" t="s">
        <v>160</v>
      </c>
      <c r="AU698" s="23" t="s">
        <v>83</v>
      </c>
      <c r="AY698" s="23" t="s">
        <v>157</v>
      </c>
      <c r="BE698" s="185">
        <f>IF(N698="základní",J698,0)</f>
        <v>0</v>
      </c>
      <c r="BF698" s="185">
        <f>IF(N698="snížená",J698,0)</f>
        <v>0</v>
      </c>
      <c r="BG698" s="185">
        <f>IF(N698="zákl. přenesená",J698,0)</f>
        <v>0</v>
      </c>
      <c r="BH698" s="185">
        <f>IF(N698="sníž. přenesená",J698,0)</f>
        <v>0</v>
      </c>
      <c r="BI698" s="185">
        <f>IF(N698="nulová",J698,0)</f>
        <v>0</v>
      </c>
      <c r="BJ698" s="23" t="s">
        <v>81</v>
      </c>
      <c r="BK698" s="185">
        <f>ROUND(I698*H698,2)</f>
        <v>0</v>
      </c>
      <c r="BL698" s="23" t="s">
        <v>253</v>
      </c>
      <c r="BM698" s="23" t="s">
        <v>875</v>
      </c>
    </row>
    <row r="699" spans="2:51" s="11" customFormat="1" ht="13.5">
      <c r="B699" s="186"/>
      <c r="D699" s="187" t="s">
        <v>167</v>
      </c>
      <c r="E699" s="188" t="s">
        <v>5</v>
      </c>
      <c r="F699" s="189" t="s">
        <v>876</v>
      </c>
      <c r="H699" s="190">
        <v>5</v>
      </c>
      <c r="I699" s="191"/>
      <c r="L699" s="186"/>
      <c r="M699" s="192"/>
      <c r="N699" s="193"/>
      <c r="O699" s="193"/>
      <c r="P699" s="193"/>
      <c r="Q699" s="193"/>
      <c r="R699" s="193"/>
      <c r="S699" s="193"/>
      <c r="T699" s="194"/>
      <c r="AT699" s="188" t="s">
        <v>167</v>
      </c>
      <c r="AU699" s="188" t="s">
        <v>83</v>
      </c>
      <c r="AV699" s="11" t="s">
        <v>83</v>
      </c>
      <c r="AW699" s="11" t="s">
        <v>36</v>
      </c>
      <c r="AX699" s="11" t="s">
        <v>81</v>
      </c>
      <c r="AY699" s="188" t="s">
        <v>157</v>
      </c>
    </row>
    <row r="700" spans="2:65" s="1" customFormat="1" ht="25.5" customHeight="1">
      <c r="B700" s="173"/>
      <c r="C700" s="174" t="s">
        <v>877</v>
      </c>
      <c r="D700" s="174" t="s">
        <v>160</v>
      </c>
      <c r="E700" s="175" t="s">
        <v>878</v>
      </c>
      <c r="F700" s="176" t="s">
        <v>879</v>
      </c>
      <c r="G700" s="177" t="s">
        <v>163</v>
      </c>
      <c r="H700" s="178">
        <v>8</v>
      </c>
      <c r="I700" s="179"/>
      <c r="J700" s="180">
        <f>ROUND(I700*H700,2)</f>
        <v>0</v>
      </c>
      <c r="K700" s="176" t="s">
        <v>5</v>
      </c>
      <c r="L700" s="40"/>
      <c r="M700" s="181" t="s">
        <v>5</v>
      </c>
      <c r="N700" s="182" t="s">
        <v>44</v>
      </c>
      <c r="O700" s="41"/>
      <c r="P700" s="183">
        <f>O700*H700</f>
        <v>0</v>
      </c>
      <c r="Q700" s="183">
        <v>0</v>
      </c>
      <c r="R700" s="183">
        <f>Q700*H700</f>
        <v>0</v>
      </c>
      <c r="S700" s="183">
        <v>0</v>
      </c>
      <c r="T700" s="184">
        <f>S700*H700</f>
        <v>0</v>
      </c>
      <c r="AR700" s="23" t="s">
        <v>253</v>
      </c>
      <c r="AT700" s="23" t="s">
        <v>160</v>
      </c>
      <c r="AU700" s="23" t="s">
        <v>83</v>
      </c>
      <c r="AY700" s="23" t="s">
        <v>157</v>
      </c>
      <c r="BE700" s="185">
        <f>IF(N700="základní",J700,0)</f>
        <v>0</v>
      </c>
      <c r="BF700" s="185">
        <f>IF(N700="snížená",J700,0)</f>
        <v>0</v>
      </c>
      <c r="BG700" s="185">
        <f>IF(N700="zákl. přenesená",J700,0)</f>
        <v>0</v>
      </c>
      <c r="BH700" s="185">
        <f>IF(N700="sníž. přenesená",J700,0)</f>
        <v>0</v>
      </c>
      <c r="BI700" s="185">
        <f>IF(N700="nulová",J700,0)</f>
        <v>0</v>
      </c>
      <c r="BJ700" s="23" t="s">
        <v>81</v>
      </c>
      <c r="BK700" s="185">
        <f>ROUND(I700*H700,2)</f>
        <v>0</v>
      </c>
      <c r="BL700" s="23" t="s">
        <v>253</v>
      </c>
      <c r="BM700" s="23" t="s">
        <v>880</v>
      </c>
    </row>
    <row r="701" spans="2:51" s="11" customFormat="1" ht="13.5">
      <c r="B701" s="186"/>
      <c r="D701" s="187" t="s">
        <v>167</v>
      </c>
      <c r="E701" s="188" t="s">
        <v>5</v>
      </c>
      <c r="F701" s="189" t="s">
        <v>881</v>
      </c>
      <c r="H701" s="190">
        <v>8</v>
      </c>
      <c r="I701" s="191"/>
      <c r="L701" s="186"/>
      <c r="M701" s="192"/>
      <c r="N701" s="193"/>
      <c r="O701" s="193"/>
      <c r="P701" s="193"/>
      <c r="Q701" s="193"/>
      <c r="R701" s="193"/>
      <c r="S701" s="193"/>
      <c r="T701" s="194"/>
      <c r="AT701" s="188" t="s">
        <v>167</v>
      </c>
      <c r="AU701" s="188" t="s">
        <v>83</v>
      </c>
      <c r="AV701" s="11" t="s">
        <v>83</v>
      </c>
      <c r="AW701" s="11" t="s">
        <v>36</v>
      </c>
      <c r="AX701" s="11" t="s">
        <v>81</v>
      </c>
      <c r="AY701" s="188" t="s">
        <v>157</v>
      </c>
    </row>
    <row r="702" spans="2:65" s="1" customFormat="1" ht="25.5" customHeight="1">
      <c r="B702" s="173"/>
      <c r="C702" s="174" t="s">
        <v>882</v>
      </c>
      <c r="D702" s="174" t="s">
        <v>160</v>
      </c>
      <c r="E702" s="175" t="s">
        <v>883</v>
      </c>
      <c r="F702" s="176" t="s">
        <v>884</v>
      </c>
      <c r="G702" s="177" t="s">
        <v>163</v>
      </c>
      <c r="H702" s="178">
        <v>8</v>
      </c>
      <c r="I702" s="179"/>
      <c r="J702" s="180">
        <f>ROUND(I702*H702,2)</f>
        <v>0</v>
      </c>
      <c r="K702" s="176" t="s">
        <v>5</v>
      </c>
      <c r="L702" s="40"/>
      <c r="M702" s="181" t="s">
        <v>5</v>
      </c>
      <c r="N702" s="182" t="s">
        <v>44</v>
      </c>
      <c r="O702" s="41"/>
      <c r="P702" s="183">
        <f>O702*H702</f>
        <v>0</v>
      </c>
      <c r="Q702" s="183">
        <v>0</v>
      </c>
      <c r="R702" s="183">
        <f>Q702*H702</f>
        <v>0</v>
      </c>
      <c r="S702" s="183">
        <v>0</v>
      </c>
      <c r="T702" s="184">
        <f>S702*H702</f>
        <v>0</v>
      </c>
      <c r="AR702" s="23" t="s">
        <v>253</v>
      </c>
      <c r="AT702" s="23" t="s">
        <v>160</v>
      </c>
      <c r="AU702" s="23" t="s">
        <v>83</v>
      </c>
      <c r="AY702" s="23" t="s">
        <v>157</v>
      </c>
      <c r="BE702" s="185">
        <f>IF(N702="základní",J702,0)</f>
        <v>0</v>
      </c>
      <c r="BF702" s="185">
        <f>IF(N702="snížená",J702,0)</f>
        <v>0</v>
      </c>
      <c r="BG702" s="185">
        <f>IF(N702="zákl. přenesená",J702,0)</f>
        <v>0</v>
      </c>
      <c r="BH702" s="185">
        <f>IF(N702="sníž. přenesená",J702,0)</f>
        <v>0</v>
      </c>
      <c r="BI702" s="185">
        <f>IF(N702="nulová",J702,0)</f>
        <v>0</v>
      </c>
      <c r="BJ702" s="23" t="s">
        <v>81</v>
      </c>
      <c r="BK702" s="185">
        <f>ROUND(I702*H702,2)</f>
        <v>0</v>
      </c>
      <c r="BL702" s="23" t="s">
        <v>253</v>
      </c>
      <c r="BM702" s="23" t="s">
        <v>885</v>
      </c>
    </row>
    <row r="703" spans="2:51" s="11" customFormat="1" ht="13.5">
      <c r="B703" s="186"/>
      <c r="D703" s="187" t="s">
        <v>167</v>
      </c>
      <c r="E703" s="188" t="s">
        <v>5</v>
      </c>
      <c r="F703" s="189" t="s">
        <v>881</v>
      </c>
      <c r="H703" s="190">
        <v>8</v>
      </c>
      <c r="I703" s="191"/>
      <c r="L703" s="186"/>
      <c r="M703" s="192"/>
      <c r="N703" s="193"/>
      <c r="O703" s="193"/>
      <c r="P703" s="193"/>
      <c r="Q703" s="193"/>
      <c r="R703" s="193"/>
      <c r="S703" s="193"/>
      <c r="T703" s="194"/>
      <c r="AT703" s="188" t="s">
        <v>167</v>
      </c>
      <c r="AU703" s="188" t="s">
        <v>83</v>
      </c>
      <c r="AV703" s="11" t="s">
        <v>83</v>
      </c>
      <c r="AW703" s="11" t="s">
        <v>36</v>
      </c>
      <c r="AX703" s="11" t="s">
        <v>81</v>
      </c>
      <c r="AY703" s="188" t="s">
        <v>157</v>
      </c>
    </row>
    <row r="704" spans="2:65" s="1" customFormat="1" ht="25.5" customHeight="1">
      <c r="B704" s="173"/>
      <c r="C704" s="174" t="s">
        <v>886</v>
      </c>
      <c r="D704" s="174" t="s">
        <v>160</v>
      </c>
      <c r="E704" s="175" t="s">
        <v>887</v>
      </c>
      <c r="F704" s="176" t="s">
        <v>888</v>
      </c>
      <c r="G704" s="177" t="s">
        <v>163</v>
      </c>
      <c r="H704" s="178">
        <v>13</v>
      </c>
      <c r="I704" s="179"/>
      <c r="J704" s="180">
        <f>ROUND(I704*H704,2)</f>
        <v>0</v>
      </c>
      <c r="K704" s="176" t="s">
        <v>5</v>
      </c>
      <c r="L704" s="40"/>
      <c r="M704" s="181" t="s">
        <v>5</v>
      </c>
      <c r="N704" s="182" t="s">
        <v>44</v>
      </c>
      <c r="O704" s="41"/>
      <c r="P704" s="183">
        <f>O704*H704</f>
        <v>0</v>
      </c>
      <c r="Q704" s="183">
        <v>0</v>
      </c>
      <c r="R704" s="183">
        <f>Q704*H704</f>
        <v>0</v>
      </c>
      <c r="S704" s="183">
        <v>0</v>
      </c>
      <c r="T704" s="184">
        <f>S704*H704</f>
        <v>0</v>
      </c>
      <c r="AR704" s="23" t="s">
        <v>253</v>
      </c>
      <c r="AT704" s="23" t="s">
        <v>160</v>
      </c>
      <c r="AU704" s="23" t="s">
        <v>83</v>
      </c>
      <c r="AY704" s="23" t="s">
        <v>157</v>
      </c>
      <c r="BE704" s="185">
        <f>IF(N704="základní",J704,0)</f>
        <v>0</v>
      </c>
      <c r="BF704" s="185">
        <f>IF(N704="snížená",J704,0)</f>
        <v>0</v>
      </c>
      <c r="BG704" s="185">
        <f>IF(N704="zákl. přenesená",J704,0)</f>
        <v>0</v>
      </c>
      <c r="BH704" s="185">
        <f>IF(N704="sníž. přenesená",J704,0)</f>
        <v>0</v>
      </c>
      <c r="BI704" s="185">
        <f>IF(N704="nulová",J704,0)</f>
        <v>0</v>
      </c>
      <c r="BJ704" s="23" t="s">
        <v>81</v>
      </c>
      <c r="BK704" s="185">
        <f>ROUND(I704*H704,2)</f>
        <v>0</v>
      </c>
      <c r="BL704" s="23" t="s">
        <v>253</v>
      </c>
      <c r="BM704" s="23" t="s">
        <v>889</v>
      </c>
    </row>
    <row r="705" spans="2:51" s="11" customFormat="1" ht="13.5">
      <c r="B705" s="186"/>
      <c r="D705" s="187" t="s">
        <v>167</v>
      </c>
      <c r="E705" s="188" t="s">
        <v>5</v>
      </c>
      <c r="F705" s="189" t="s">
        <v>890</v>
      </c>
      <c r="H705" s="190">
        <v>13</v>
      </c>
      <c r="I705" s="191"/>
      <c r="L705" s="186"/>
      <c r="M705" s="192"/>
      <c r="N705" s="193"/>
      <c r="O705" s="193"/>
      <c r="P705" s="193"/>
      <c r="Q705" s="193"/>
      <c r="R705" s="193"/>
      <c r="S705" s="193"/>
      <c r="T705" s="194"/>
      <c r="AT705" s="188" t="s">
        <v>167</v>
      </c>
      <c r="AU705" s="188" t="s">
        <v>83</v>
      </c>
      <c r="AV705" s="11" t="s">
        <v>83</v>
      </c>
      <c r="AW705" s="11" t="s">
        <v>36</v>
      </c>
      <c r="AX705" s="11" t="s">
        <v>81</v>
      </c>
      <c r="AY705" s="188" t="s">
        <v>157</v>
      </c>
    </row>
    <row r="706" spans="2:65" s="1" customFormat="1" ht="25.5" customHeight="1">
      <c r="B706" s="173"/>
      <c r="C706" s="174" t="s">
        <v>891</v>
      </c>
      <c r="D706" s="174" t="s">
        <v>160</v>
      </c>
      <c r="E706" s="175" t="s">
        <v>892</v>
      </c>
      <c r="F706" s="176" t="s">
        <v>893</v>
      </c>
      <c r="G706" s="177" t="s">
        <v>163</v>
      </c>
      <c r="H706" s="178">
        <v>1</v>
      </c>
      <c r="I706" s="179"/>
      <c r="J706" s="180">
        <f>ROUND(I706*H706,2)</f>
        <v>0</v>
      </c>
      <c r="K706" s="176" t="s">
        <v>5</v>
      </c>
      <c r="L706" s="40"/>
      <c r="M706" s="181" t="s">
        <v>5</v>
      </c>
      <c r="N706" s="182" t="s">
        <v>44</v>
      </c>
      <c r="O706" s="41"/>
      <c r="P706" s="183">
        <f>O706*H706</f>
        <v>0</v>
      </c>
      <c r="Q706" s="183">
        <v>0</v>
      </c>
      <c r="R706" s="183">
        <f>Q706*H706</f>
        <v>0</v>
      </c>
      <c r="S706" s="183">
        <v>0</v>
      </c>
      <c r="T706" s="184">
        <f>S706*H706</f>
        <v>0</v>
      </c>
      <c r="AR706" s="23" t="s">
        <v>253</v>
      </c>
      <c r="AT706" s="23" t="s">
        <v>160</v>
      </c>
      <c r="AU706" s="23" t="s">
        <v>83</v>
      </c>
      <c r="AY706" s="23" t="s">
        <v>157</v>
      </c>
      <c r="BE706" s="185">
        <f>IF(N706="základní",J706,0)</f>
        <v>0</v>
      </c>
      <c r="BF706" s="185">
        <f>IF(N706="snížená",J706,0)</f>
        <v>0</v>
      </c>
      <c r="BG706" s="185">
        <f>IF(N706="zákl. přenesená",J706,0)</f>
        <v>0</v>
      </c>
      <c r="BH706" s="185">
        <f>IF(N706="sníž. přenesená",J706,0)</f>
        <v>0</v>
      </c>
      <c r="BI706" s="185">
        <f>IF(N706="nulová",J706,0)</f>
        <v>0</v>
      </c>
      <c r="BJ706" s="23" t="s">
        <v>81</v>
      </c>
      <c r="BK706" s="185">
        <f>ROUND(I706*H706,2)</f>
        <v>0</v>
      </c>
      <c r="BL706" s="23" t="s">
        <v>253</v>
      </c>
      <c r="BM706" s="23" t="s">
        <v>894</v>
      </c>
    </row>
    <row r="707" spans="2:51" s="11" customFormat="1" ht="13.5">
      <c r="B707" s="186"/>
      <c r="D707" s="187" t="s">
        <v>167</v>
      </c>
      <c r="E707" s="188" t="s">
        <v>5</v>
      </c>
      <c r="F707" s="189" t="s">
        <v>895</v>
      </c>
      <c r="H707" s="190">
        <v>1</v>
      </c>
      <c r="I707" s="191"/>
      <c r="L707" s="186"/>
      <c r="M707" s="192"/>
      <c r="N707" s="193"/>
      <c r="O707" s="193"/>
      <c r="P707" s="193"/>
      <c r="Q707" s="193"/>
      <c r="R707" s="193"/>
      <c r="S707" s="193"/>
      <c r="T707" s="194"/>
      <c r="AT707" s="188" t="s">
        <v>167</v>
      </c>
      <c r="AU707" s="188" t="s">
        <v>83</v>
      </c>
      <c r="AV707" s="11" t="s">
        <v>83</v>
      </c>
      <c r="AW707" s="11" t="s">
        <v>36</v>
      </c>
      <c r="AX707" s="11" t="s">
        <v>81</v>
      </c>
      <c r="AY707" s="188" t="s">
        <v>157</v>
      </c>
    </row>
    <row r="708" spans="2:65" s="1" customFormat="1" ht="25.5" customHeight="1">
      <c r="B708" s="173"/>
      <c r="C708" s="174" t="s">
        <v>896</v>
      </c>
      <c r="D708" s="174" t="s">
        <v>160</v>
      </c>
      <c r="E708" s="175" t="s">
        <v>897</v>
      </c>
      <c r="F708" s="176" t="s">
        <v>898</v>
      </c>
      <c r="G708" s="177" t="s">
        <v>163</v>
      </c>
      <c r="H708" s="178">
        <v>12</v>
      </c>
      <c r="I708" s="179"/>
      <c r="J708" s="180">
        <f>ROUND(I708*H708,2)</f>
        <v>0</v>
      </c>
      <c r="K708" s="176" t="s">
        <v>5</v>
      </c>
      <c r="L708" s="40"/>
      <c r="M708" s="181" t="s">
        <v>5</v>
      </c>
      <c r="N708" s="182" t="s">
        <v>44</v>
      </c>
      <c r="O708" s="41"/>
      <c r="P708" s="183">
        <f>O708*H708</f>
        <v>0</v>
      </c>
      <c r="Q708" s="183">
        <v>0</v>
      </c>
      <c r="R708" s="183">
        <f>Q708*H708</f>
        <v>0</v>
      </c>
      <c r="S708" s="183">
        <v>0</v>
      </c>
      <c r="T708" s="184">
        <f>S708*H708</f>
        <v>0</v>
      </c>
      <c r="AR708" s="23" t="s">
        <v>253</v>
      </c>
      <c r="AT708" s="23" t="s">
        <v>160</v>
      </c>
      <c r="AU708" s="23" t="s">
        <v>83</v>
      </c>
      <c r="AY708" s="23" t="s">
        <v>157</v>
      </c>
      <c r="BE708" s="185">
        <f>IF(N708="základní",J708,0)</f>
        <v>0</v>
      </c>
      <c r="BF708" s="185">
        <f>IF(N708="snížená",J708,0)</f>
        <v>0</v>
      </c>
      <c r="BG708" s="185">
        <f>IF(N708="zákl. přenesená",J708,0)</f>
        <v>0</v>
      </c>
      <c r="BH708" s="185">
        <f>IF(N708="sníž. přenesená",J708,0)</f>
        <v>0</v>
      </c>
      <c r="BI708" s="185">
        <f>IF(N708="nulová",J708,0)</f>
        <v>0</v>
      </c>
      <c r="BJ708" s="23" t="s">
        <v>81</v>
      </c>
      <c r="BK708" s="185">
        <f>ROUND(I708*H708,2)</f>
        <v>0</v>
      </c>
      <c r="BL708" s="23" t="s">
        <v>253</v>
      </c>
      <c r="BM708" s="23" t="s">
        <v>899</v>
      </c>
    </row>
    <row r="709" spans="2:51" s="11" customFormat="1" ht="13.5">
      <c r="B709" s="186"/>
      <c r="D709" s="187" t="s">
        <v>167</v>
      </c>
      <c r="E709" s="188" t="s">
        <v>5</v>
      </c>
      <c r="F709" s="189" t="s">
        <v>900</v>
      </c>
      <c r="H709" s="190">
        <v>12</v>
      </c>
      <c r="I709" s="191"/>
      <c r="L709" s="186"/>
      <c r="M709" s="192"/>
      <c r="N709" s="193"/>
      <c r="O709" s="193"/>
      <c r="P709" s="193"/>
      <c r="Q709" s="193"/>
      <c r="R709" s="193"/>
      <c r="S709" s="193"/>
      <c r="T709" s="194"/>
      <c r="AT709" s="188" t="s">
        <v>167</v>
      </c>
      <c r="AU709" s="188" t="s">
        <v>83</v>
      </c>
      <c r="AV709" s="11" t="s">
        <v>83</v>
      </c>
      <c r="AW709" s="11" t="s">
        <v>36</v>
      </c>
      <c r="AX709" s="11" t="s">
        <v>81</v>
      </c>
      <c r="AY709" s="188" t="s">
        <v>157</v>
      </c>
    </row>
    <row r="710" spans="2:65" s="1" customFormat="1" ht="25.5" customHeight="1">
      <c r="B710" s="173"/>
      <c r="C710" s="174" t="s">
        <v>901</v>
      </c>
      <c r="D710" s="174" t="s">
        <v>160</v>
      </c>
      <c r="E710" s="175" t="s">
        <v>902</v>
      </c>
      <c r="F710" s="176" t="s">
        <v>903</v>
      </c>
      <c r="G710" s="177" t="s">
        <v>163</v>
      </c>
      <c r="H710" s="178">
        <v>1</v>
      </c>
      <c r="I710" s="179"/>
      <c r="J710" s="180">
        <f>ROUND(I710*H710,2)</f>
        <v>0</v>
      </c>
      <c r="K710" s="176" t="s">
        <v>5</v>
      </c>
      <c r="L710" s="40"/>
      <c r="M710" s="181" t="s">
        <v>5</v>
      </c>
      <c r="N710" s="182" t="s">
        <v>44</v>
      </c>
      <c r="O710" s="41"/>
      <c r="P710" s="183">
        <f>O710*H710</f>
        <v>0</v>
      </c>
      <c r="Q710" s="183">
        <v>0</v>
      </c>
      <c r="R710" s="183">
        <f>Q710*H710</f>
        <v>0</v>
      </c>
      <c r="S710" s="183">
        <v>0</v>
      </c>
      <c r="T710" s="184">
        <f>S710*H710</f>
        <v>0</v>
      </c>
      <c r="AR710" s="23" t="s">
        <v>253</v>
      </c>
      <c r="AT710" s="23" t="s">
        <v>160</v>
      </c>
      <c r="AU710" s="23" t="s">
        <v>83</v>
      </c>
      <c r="AY710" s="23" t="s">
        <v>157</v>
      </c>
      <c r="BE710" s="185">
        <f>IF(N710="základní",J710,0)</f>
        <v>0</v>
      </c>
      <c r="BF710" s="185">
        <f>IF(N710="snížená",J710,0)</f>
        <v>0</v>
      </c>
      <c r="BG710" s="185">
        <f>IF(N710="zákl. přenesená",J710,0)</f>
        <v>0</v>
      </c>
      <c r="BH710" s="185">
        <f>IF(N710="sníž. přenesená",J710,0)</f>
        <v>0</v>
      </c>
      <c r="BI710" s="185">
        <f>IF(N710="nulová",J710,0)</f>
        <v>0</v>
      </c>
      <c r="BJ710" s="23" t="s">
        <v>81</v>
      </c>
      <c r="BK710" s="185">
        <f>ROUND(I710*H710,2)</f>
        <v>0</v>
      </c>
      <c r="BL710" s="23" t="s">
        <v>253</v>
      </c>
      <c r="BM710" s="23" t="s">
        <v>904</v>
      </c>
    </row>
    <row r="711" spans="2:51" s="11" customFormat="1" ht="13.5">
      <c r="B711" s="186"/>
      <c r="D711" s="187" t="s">
        <v>167</v>
      </c>
      <c r="E711" s="188" t="s">
        <v>5</v>
      </c>
      <c r="F711" s="189" t="s">
        <v>905</v>
      </c>
      <c r="H711" s="190">
        <v>1</v>
      </c>
      <c r="I711" s="191"/>
      <c r="L711" s="186"/>
      <c r="M711" s="192"/>
      <c r="N711" s="193"/>
      <c r="O711" s="193"/>
      <c r="P711" s="193"/>
      <c r="Q711" s="193"/>
      <c r="R711" s="193"/>
      <c r="S711" s="193"/>
      <c r="T711" s="194"/>
      <c r="AT711" s="188" t="s">
        <v>167</v>
      </c>
      <c r="AU711" s="188" t="s">
        <v>83</v>
      </c>
      <c r="AV711" s="11" t="s">
        <v>83</v>
      </c>
      <c r="AW711" s="11" t="s">
        <v>36</v>
      </c>
      <c r="AX711" s="11" t="s">
        <v>81</v>
      </c>
      <c r="AY711" s="188" t="s">
        <v>157</v>
      </c>
    </row>
    <row r="712" spans="2:65" s="1" customFormat="1" ht="25.5" customHeight="1">
      <c r="B712" s="173"/>
      <c r="C712" s="174" t="s">
        <v>906</v>
      </c>
      <c r="D712" s="174" t="s">
        <v>160</v>
      </c>
      <c r="E712" s="175" t="s">
        <v>907</v>
      </c>
      <c r="F712" s="176" t="s">
        <v>908</v>
      </c>
      <c r="G712" s="177" t="s">
        <v>163</v>
      </c>
      <c r="H712" s="178">
        <v>1</v>
      </c>
      <c r="I712" s="179"/>
      <c r="J712" s="180">
        <f>ROUND(I712*H712,2)</f>
        <v>0</v>
      </c>
      <c r="K712" s="176" t="s">
        <v>5</v>
      </c>
      <c r="L712" s="40"/>
      <c r="M712" s="181" t="s">
        <v>5</v>
      </c>
      <c r="N712" s="182" t="s">
        <v>44</v>
      </c>
      <c r="O712" s="41"/>
      <c r="P712" s="183">
        <f>O712*H712</f>
        <v>0</v>
      </c>
      <c r="Q712" s="183">
        <v>0</v>
      </c>
      <c r="R712" s="183">
        <f>Q712*H712</f>
        <v>0</v>
      </c>
      <c r="S712" s="183">
        <v>0</v>
      </c>
      <c r="T712" s="184">
        <f>S712*H712</f>
        <v>0</v>
      </c>
      <c r="AR712" s="23" t="s">
        <v>253</v>
      </c>
      <c r="AT712" s="23" t="s">
        <v>160</v>
      </c>
      <c r="AU712" s="23" t="s">
        <v>83</v>
      </c>
      <c r="AY712" s="23" t="s">
        <v>157</v>
      </c>
      <c r="BE712" s="185">
        <f>IF(N712="základní",J712,0)</f>
        <v>0</v>
      </c>
      <c r="BF712" s="185">
        <f>IF(N712="snížená",J712,0)</f>
        <v>0</v>
      </c>
      <c r="BG712" s="185">
        <f>IF(N712="zákl. přenesená",J712,0)</f>
        <v>0</v>
      </c>
      <c r="BH712" s="185">
        <f>IF(N712="sníž. přenesená",J712,0)</f>
        <v>0</v>
      </c>
      <c r="BI712" s="185">
        <f>IF(N712="nulová",J712,0)</f>
        <v>0</v>
      </c>
      <c r="BJ712" s="23" t="s">
        <v>81</v>
      </c>
      <c r="BK712" s="185">
        <f>ROUND(I712*H712,2)</f>
        <v>0</v>
      </c>
      <c r="BL712" s="23" t="s">
        <v>253</v>
      </c>
      <c r="BM712" s="23" t="s">
        <v>909</v>
      </c>
    </row>
    <row r="713" spans="2:51" s="11" customFormat="1" ht="13.5">
      <c r="B713" s="186"/>
      <c r="D713" s="187" t="s">
        <v>167</v>
      </c>
      <c r="E713" s="188" t="s">
        <v>5</v>
      </c>
      <c r="F713" s="189" t="s">
        <v>910</v>
      </c>
      <c r="H713" s="190">
        <v>1</v>
      </c>
      <c r="I713" s="191"/>
      <c r="L713" s="186"/>
      <c r="M713" s="192"/>
      <c r="N713" s="193"/>
      <c r="O713" s="193"/>
      <c r="P713" s="193"/>
      <c r="Q713" s="193"/>
      <c r="R713" s="193"/>
      <c r="S713" s="193"/>
      <c r="T713" s="194"/>
      <c r="AT713" s="188" t="s">
        <v>167</v>
      </c>
      <c r="AU713" s="188" t="s">
        <v>83</v>
      </c>
      <c r="AV713" s="11" t="s">
        <v>83</v>
      </c>
      <c r="AW713" s="11" t="s">
        <v>36</v>
      </c>
      <c r="AX713" s="11" t="s">
        <v>81</v>
      </c>
      <c r="AY713" s="188" t="s">
        <v>157</v>
      </c>
    </row>
    <row r="714" spans="2:65" s="1" customFormat="1" ht="25.5" customHeight="1">
      <c r="B714" s="173"/>
      <c r="C714" s="174" t="s">
        <v>911</v>
      </c>
      <c r="D714" s="174" t="s">
        <v>160</v>
      </c>
      <c r="E714" s="175" t="s">
        <v>912</v>
      </c>
      <c r="F714" s="176" t="s">
        <v>913</v>
      </c>
      <c r="G714" s="177" t="s">
        <v>163</v>
      </c>
      <c r="H714" s="178">
        <v>1</v>
      </c>
      <c r="I714" s="179"/>
      <c r="J714" s="180">
        <f>ROUND(I714*H714,2)</f>
        <v>0</v>
      </c>
      <c r="K714" s="176" t="s">
        <v>5</v>
      </c>
      <c r="L714" s="40"/>
      <c r="M714" s="181" t="s">
        <v>5</v>
      </c>
      <c r="N714" s="182" t="s">
        <v>44</v>
      </c>
      <c r="O714" s="41"/>
      <c r="P714" s="183">
        <f>O714*H714</f>
        <v>0</v>
      </c>
      <c r="Q714" s="183">
        <v>0</v>
      </c>
      <c r="R714" s="183">
        <f>Q714*H714</f>
        <v>0</v>
      </c>
      <c r="S714" s="183">
        <v>0</v>
      </c>
      <c r="T714" s="184">
        <f>S714*H714</f>
        <v>0</v>
      </c>
      <c r="AR714" s="23" t="s">
        <v>253</v>
      </c>
      <c r="AT714" s="23" t="s">
        <v>160</v>
      </c>
      <c r="AU714" s="23" t="s">
        <v>83</v>
      </c>
      <c r="AY714" s="23" t="s">
        <v>157</v>
      </c>
      <c r="BE714" s="185">
        <f>IF(N714="základní",J714,0)</f>
        <v>0</v>
      </c>
      <c r="BF714" s="185">
        <f>IF(N714="snížená",J714,0)</f>
        <v>0</v>
      </c>
      <c r="BG714" s="185">
        <f>IF(N714="zákl. přenesená",J714,0)</f>
        <v>0</v>
      </c>
      <c r="BH714" s="185">
        <f>IF(N714="sníž. přenesená",J714,0)</f>
        <v>0</v>
      </c>
      <c r="BI714" s="185">
        <f>IF(N714="nulová",J714,0)</f>
        <v>0</v>
      </c>
      <c r="BJ714" s="23" t="s">
        <v>81</v>
      </c>
      <c r="BK714" s="185">
        <f>ROUND(I714*H714,2)</f>
        <v>0</v>
      </c>
      <c r="BL714" s="23" t="s">
        <v>253</v>
      </c>
      <c r="BM714" s="23" t="s">
        <v>914</v>
      </c>
    </row>
    <row r="715" spans="2:51" s="11" customFormat="1" ht="13.5">
      <c r="B715" s="186"/>
      <c r="D715" s="187" t="s">
        <v>167</v>
      </c>
      <c r="E715" s="188" t="s">
        <v>5</v>
      </c>
      <c r="F715" s="189" t="s">
        <v>910</v>
      </c>
      <c r="H715" s="190">
        <v>1</v>
      </c>
      <c r="I715" s="191"/>
      <c r="L715" s="186"/>
      <c r="M715" s="192"/>
      <c r="N715" s="193"/>
      <c r="O715" s="193"/>
      <c r="P715" s="193"/>
      <c r="Q715" s="193"/>
      <c r="R715" s="193"/>
      <c r="S715" s="193"/>
      <c r="T715" s="194"/>
      <c r="AT715" s="188" t="s">
        <v>167</v>
      </c>
      <c r="AU715" s="188" t="s">
        <v>83</v>
      </c>
      <c r="AV715" s="11" t="s">
        <v>83</v>
      </c>
      <c r="AW715" s="11" t="s">
        <v>36</v>
      </c>
      <c r="AX715" s="11" t="s">
        <v>81</v>
      </c>
      <c r="AY715" s="188" t="s">
        <v>157</v>
      </c>
    </row>
    <row r="716" spans="2:65" s="1" customFormat="1" ht="16.5" customHeight="1">
      <c r="B716" s="173"/>
      <c r="C716" s="174" t="s">
        <v>915</v>
      </c>
      <c r="D716" s="174" t="s">
        <v>160</v>
      </c>
      <c r="E716" s="175" t="s">
        <v>916</v>
      </c>
      <c r="F716" s="176" t="s">
        <v>917</v>
      </c>
      <c r="G716" s="177" t="s">
        <v>163</v>
      </c>
      <c r="H716" s="178">
        <v>1</v>
      </c>
      <c r="I716" s="179"/>
      <c r="J716" s="180">
        <f>ROUND(I716*H716,2)</f>
        <v>0</v>
      </c>
      <c r="K716" s="176" t="s">
        <v>5</v>
      </c>
      <c r="L716" s="40"/>
      <c r="M716" s="181" t="s">
        <v>5</v>
      </c>
      <c r="N716" s="182" t="s">
        <v>44</v>
      </c>
      <c r="O716" s="41"/>
      <c r="P716" s="183">
        <f>O716*H716</f>
        <v>0</v>
      </c>
      <c r="Q716" s="183">
        <v>0</v>
      </c>
      <c r="R716" s="183">
        <f>Q716*H716</f>
        <v>0</v>
      </c>
      <c r="S716" s="183">
        <v>0</v>
      </c>
      <c r="T716" s="184">
        <f>S716*H716</f>
        <v>0</v>
      </c>
      <c r="AR716" s="23" t="s">
        <v>253</v>
      </c>
      <c r="AT716" s="23" t="s">
        <v>160</v>
      </c>
      <c r="AU716" s="23" t="s">
        <v>83</v>
      </c>
      <c r="AY716" s="23" t="s">
        <v>157</v>
      </c>
      <c r="BE716" s="185">
        <f>IF(N716="základní",J716,0)</f>
        <v>0</v>
      </c>
      <c r="BF716" s="185">
        <f>IF(N716="snížená",J716,0)</f>
        <v>0</v>
      </c>
      <c r="BG716" s="185">
        <f>IF(N716="zákl. přenesená",J716,0)</f>
        <v>0</v>
      </c>
      <c r="BH716" s="185">
        <f>IF(N716="sníž. přenesená",J716,0)</f>
        <v>0</v>
      </c>
      <c r="BI716" s="185">
        <f>IF(N716="nulová",J716,0)</f>
        <v>0</v>
      </c>
      <c r="BJ716" s="23" t="s">
        <v>81</v>
      </c>
      <c r="BK716" s="185">
        <f>ROUND(I716*H716,2)</f>
        <v>0</v>
      </c>
      <c r="BL716" s="23" t="s">
        <v>253</v>
      </c>
      <c r="BM716" s="23" t="s">
        <v>918</v>
      </c>
    </row>
    <row r="717" spans="2:51" s="11" customFormat="1" ht="13.5">
      <c r="B717" s="186"/>
      <c r="D717" s="187" t="s">
        <v>167</v>
      </c>
      <c r="E717" s="188" t="s">
        <v>5</v>
      </c>
      <c r="F717" s="189" t="s">
        <v>910</v>
      </c>
      <c r="H717" s="190">
        <v>1</v>
      </c>
      <c r="I717" s="191"/>
      <c r="L717" s="186"/>
      <c r="M717" s="192"/>
      <c r="N717" s="193"/>
      <c r="O717" s="193"/>
      <c r="P717" s="193"/>
      <c r="Q717" s="193"/>
      <c r="R717" s="193"/>
      <c r="S717" s="193"/>
      <c r="T717" s="194"/>
      <c r="AT717" s="188" t="s">
        <v>167</v>
      </c>
      <c r="AU717" s="188" t="s">
        <v>83</v>
      </c>
      <c r="AV717" s="11" t="s">
        <v>83</v>
      </c>
      <c r="AW717" s="11" t="s">
        <v>36</v>
      </c>
      <c r="AX717" s="11" t="s">
        <v>81</v>
      </c>
      <c r="AY717" s="188" t="s">
        <v>157</v>
      </c>
    </row>
    <row r="718" spans="2:65" s="1" customFormat="1" ht="16.5" customHeight="1">
      <c r="B718" s="173"/>
      <c r="C718" s="174" t="s">
        <v>919</v>
      </c>
      <c r="D718" s="174" t="s">
        <v>160</v>
      </c>
      <c r="E718" s="175" t="s">
        <v>920</v>
      </c>
      <c r="F718" s="176" t="s">
        <v>921</v>
      </c>
      <c r="G718" s="177" t="s">
        <v>163</v>
      </c>
      <c r="H718" s="178">
        <v>1</v>
      </c>
      <c r="I718" s="179"/>
      <c r="J718" s="180">
        <f>ROUND(I718*H718,2)</f>
        <v>0</v>
      </c>
      <c r="K718" s="176" t="s">
        <v>5</v>
      </c>
      <c r="L718" s="40"/>
      <c r="M718" s="181" t="s">
        <v>5</v>
      </c>
      <c r="N718" s="182" t="s">
        <v>44</v>
      </c>
      <c r="O718" s="41"/>
      <c r="P718" s="183">
        <f>O718*H718</f>
        <v>0</v>
      </c>
      <c r="Q718" s="183">
        <v>0</v>
      </c>
      <c r="R718" s="183">
        <f>Q718*H718</f>
        <v>0</v>
      </c>
      <c r="S718" s="183">
        <v>0</v>
      </c>
      <c r="T718" s="184">
        <f>S718*H718</f>
        <v>0</v>
      </c>
      <c r="AR718" s="23" t="s">
        <v>253</v>
      </c>
      <c r="AT718" s="23" t="s">
        <v>160</v>
      </c>
      <c r="AU718" s="23" t="s">
        <v>83</v>
      </c>
      <c r="AY718" s="23" t="s">
        <v>157</v>
      </c>
      <c r="BE718" s="185">
        <f>IF(N718="základní",J718,0)</f>
        <v>0</v>
      </c>
      <c r="BF718" s="185">
        <f>IF(N718="snížená",J718,0)</f>
        <v>0</v>
      </c>
      <c r="BG718" s="185">
        <f>IF(N718="zákl. přenesená",J718,0)</f>
        <v>0</v>
      </c>
      <c r="BH718" s="185">
        <f>IF(N718="sníž. přenesená",J718,0)</f>
        <v>0</v>
      </c>
      <c r="BI718" s="185">
        <f>IF(N718="nulová",J718,0)</f>
        <v>0</v>
      </c>
      <c r="BJ718" s="23" t="s">
        <v>81</v>
      </c>
      <c r="BK718" s="185">
        <f>ROUND(I718*H718,2)</f>
        <v>0</v>
      </c>
      <c r="BL718" s="23" t="s">
        <v>253</v>
      </c>
      <c r="BM718" s="23" t="s">
        <v>922</v>
      </c>
    </row>
    <row r="719" spans="2:51" s="11" customFormat="1" ht="13.5">
      <c r="B719" s="186"/>
      <c r="D719" s="187" t="s">
        <v>167</v>
      </c>
      <c r="E719" s="188" t="s">
        <v>5</v>
      </c>
      <c r="F719" s="189" t="s">
        <v>910</v>
      </c>
      <c r="H719" s="190">
        <v>1</v>
      </c>
      <c r="I719" s="191"/>
      <c r="L719" s="186"/>
      <c r="M719" s="192"/>
      <c r="N719" s="193"/>
      <c r="O719" s="193"/>
      <c r="P719" s="193"/>
      <c r="Q719" s="193"/>
      <c r="R719" s="193"/>
      <c r="S719" s="193"/>
      <c r="T719" s="194"/>
      <c r="AT719" s="188" t="s">
        <v>167</v>
      </c>
      <c r="AU719" s="188" t="s">
        <v>83</v>
      </c>
      <c r="AV719" s="11" t="s">
        <v>83</v>
      </c>
      <c r="AW719" s="11" t="s">
        <v>36</v>
      </c>
      <c r="AX719" s="11" t="s">
        <v>81</v>
      </c>
      <c r="AY719" s="188" t="s">
        <v>157</v>
      </c>
    </row>
    <row r="720" spans="2:65" s="1" customFormat="1" ht="16.5" customHeight="1">
      <c r="B720" s="173"/>
      <c r="C720" s="174" t="s">
        <v>923</v>
      </c>
      <c r="D720" s="174" t="s">
        <v>160</v>
      </c>
      <c r="E720" s="175" t="s">
        <v>924</v>
      </c>
      <c r="F720" s="176" t="s">
        <v>925</v>
      </c>
      <c r="G720" s="177" t="s">
        <v>163</v>
      </c>
      <c r="H720" s="178">
        <v>5</v>
      </c>
      <c r="I720" s="179"/>
      <c r="J720" s="180">
        <f>ROUND(I720*H720,2)</f>
        <v>0</v>
      </c>
      <c r="K720" s="176" t="s">
        <v>5</v>
      </c>
      <c r="L720" s="40"/>
      <c r="M720" s="181" t="s">
        <v>5</v>
      </c>
      <c r="N720" s="182" t="s">
        <v>44</v>
      </c>
      <c r="O720" s="41"/>
      <c r="P720" s="183">
        <f>O720*H720</f>
        <v>0</v>
      </c>
      <c r="Q720" s="183">
        <v>0</v>
      </c>
      <c r="R720" s="183">
        <f>Q720*H720</f>
        <v>0</v>
      </c>
      <c r="S720" s="183">
        <v>0</v>
      </c>
      <c r="T720" s="184">
        <f>S720*H720</f>
        <v>0</v>
      </c>
      <c r="AR720" s="23" t="s">
        <v>253</v>
      </c>
      <c r="AT720" s="23" t="s">
        <v>160</v>
      </c>
      <c r="AU720" s="23" t="s">
        <v>83</v>
      </c>
      <c r="AY720" s="23" t="s">
        <v>157</v>
      </c>
      <c r="BE720" s="185">
        <f>IF(N720="základní",J720,0)</f>
        <v>0</v>
      </c>
      <c r="BF720" s="185">
        <f>IF(N720="snížená",J720,0)</f>
        <v>0</v>
      </c>
      <c r="BG720" s="185">
        <f>IF(N720="zákl. přenesená",J720,0)</f>
        <v>0</v>
      </c>
      <c r="BH720" s="185">
        <f>IF(N720="sníž. přenesená",J720,0)</f>
        <v>0</v>
      </c>
      <c r="BI720" s="185">
        <f>IF(N720="nulová",J720,0)</f>
        <v>0</v>
      </c>
      <c r="BJ720" s="23" t="s">
        <v>81</v>
      </c>
      <c r="BK720" s="185">
        <f>ROUND(I720*H720,2)</f>
        <v>0</v>
      </c>
      <c r="BL720" s="23" t="s">
        <v>253</v>
      </c>
      <c r="BM720" s="23" t="s">
        <v>926</v>
      </c>
    </row>
    <row r="721" spans="2:51" s="11" customFormat="1" ht="13.5">
      <c r="B721" s="186"/>
      <c r="D721" s="187" t="s">
        <v>167</v>
      </c>
      <c r="E721" s="188" t="s">
        <v>5</v>
      </c>
      <c r="F721" s="189" t="s">
        <v>927</v>
      </c>
      <c r="H721" s="190">
        <v>5</v>
      </c>
      <c r="I721" s="191"/>
      <c r="L721" s="186"/>
      <c r="M721" s="192"/>
      <c r="N721" s="193"/>
      <c r="O721" s="193"/>
      <c r="P721" s="193"/>
      <c r="Q721" s="193"/>
      <c r="R721" s="193"/>
      <c r="S721" s="193"/>
      <c r="T721" s="194"/>
      <c r="AT721" s="188" t="s">
        <v>167</v>
      </c>
      <c r="AU721" s="188" t="s">
        <v>83</v>
      </c>
      <c r="AV721" s="11" t="s">
        <v>83</v>
      </c>
      <c r="AW721" s="11" t="s">
        <v>36</v>
      </c>
      <c r="AX721" s="11" t="s">
        <v>81</v>
      </c>
      <c r="AY721" s="188" t="s">
        <v>157</v>
      </c>
    </row>
    <row r="722" spans="2:65" s="1" customFormat="1" ht="25.5" customHeight="1">
      <c r="B722" s="173"/>
      <c r="C722" s="174" t="s">
        <v>928</v>
      </c>
      <c r="D722" s="174" t="s">
        <v>160</v>
      </c>
      <c r="E722" s="175" t="s">
        <v>929</v>
      </c>
      <c r="F722" s="176" t="s">
        <v>930</v>
      </c>
      <c r="G722" s="177" t="s">
        <v>163</v>
      </c>
      <c r="H722" s="178">
        <v>2</v>
      </c>
      <c r="I722" s="179"/>
      <c r="J722" s="180">
        <f>ROUND(I722*H722,2)</f>
        <v>0</v>
      </c>
      <c r="K722" s="176" t="s">
        <v>5</v>
      </c>
      <c r="L722" s="40"/>
      <c r="M722" s="181" t="s">
        <v>5</v>
      </c>
      <c r="N722" s="182" t="s">
        <v>44</v>
      </c>
      <c r="O722" s="41"/>
      <c r="P722" s="183">
        <f>O722*H722</f>
        <v>0</v>
      </c>
      <c r="Q722" s="183">
        <v>0</v>
      </c>
      <c r="R722" s="183">
        <f>Q722*H722</f>
        <v>0</v>
      </c>
      <c r="S722" s="183">
        <v>0</v>
      </c>
      <c r="T722" s="184">
        <f>S722*H722</f>
        <v>0</v>
      </c>
      <c r="AR722" s="23" t="s">
        <v>253</v>
      </c>
      <c r="AT722" s="23" t="s">
        <v>160</v>
      </c>
      <c r="AU722" s="23" t="s">
        <v>83</v>
      </c>
      <c r="AY722" s="23" t="s">
        <v>157</v>
      </c>
      <c r="BE722" s="185">
        <f>IF(N722="základní",J722,0)</f>
        <v>0</v>
      </c>
      <c r="BF722" s="185">
        <f>IF(N722="snížená",J722,0)</f>
        <v>0</v>
      </c>
      <c r="BG722" s="185">
        <f>IF(N722="zákl. přenesená",J722,0)</f>
        <v>0</v>
      </c>
      <c r="BH722" s="185">
        <f>IF(N722="sníž. přenesená",J722,0)</f>
        <v>0</v>
      </c>
      <c r="BI722" s="185">
        <f>IF(N722="nulová",J722,0)</f>
        <v>0</v>
      </c>
      <c r="BJ722" s="23" t="s">
        <v>81</v>
      </c>
      <c r="BK722" s="185">
        <f>ROUND(I722*H722,2)</f>
        <v>0</v>
      </c>
      <c r="BL722" s="23" t="s">
        <v>253</v>
      </c>
      <c r="BM722" s="23" t="s">
        <v>931</v>
      </c>
    </row>
    <row r="723" spans="2:51" s="11" customFormat="1" ht="13.5">
      <c r="B723" s="186"/>
      <c r="D723" s="187" t="s">
        <v>167</v>
      </c>
      <c r="E723" s="188" t="s">
        <v>5</v>
      </c>
      <c r="F723" s="189" t="s">
        <v>188</v>
      </c>
      <c r="H723" s="190">
        <v>2</v>
      </c>
      <c r="I723" s="191"/>
      <c r="L723" s="186"/>
      <c r="M723" s="192"/>
      <c r="N723" s="193"/>
      <c r="O723" s="193"/>
      <c r="P723" s="193"/>
      <c r="Q723" s="193"/>
      <c r="R723" s="193"/>
      <c r="S723" s="193"/>
      <c r="T723" s="194"/>
      <c r="AT723" s="188" t="s">
        <v>167</v>
      </c>
      <c r="AU723" s="188" t="s">
        <v>83</v>
      </c>
      <c r="AV723" s="11" t="s">
        <v>83</v>
      </c>
      <c r="AW723" s="11" t="s">
        <v>36</v>
      </c>
      <c r="AX723" s="11" t="s">
        <v>81</v>
      </c>
      <c r="AY723" s="188" t="s">
        <v>157</v>
      </c>
    </row>
    <row r="724" spans="2:65" s="1" customFormat="1" ht="16.5" customHeight="1">
      <c r="B724" s="173"/>
      <c r="C724" s="174" t="s">
        <v>932</v>
      </c>
      <c r="D724" s="174" t="s">
        <v>160</v>
      </c>
      <c r="E724" s="175" t="s">
        <v>933</v>
      </c>
      <c r="F724" s="176" t="s">
        <v>934</v>
      </c>
      <c r="G724" s="177" t="s">
        <v>163</v>
      </c>
      <c r="H724" s="178">
        <v>22</v>
      </c>
      <c r="I724" s="179"/>
      <c r="J724" s="180">
        <f>ROUND(I724*H724,2)</f>
        <v>0</v>
      </c>
      <c r="K724" s="176" t="s">
        <v>5</v>
      </c>
      <c r="L724" s="40"/>
      <c r="M724" s="181" t="s">
        <v>5</v>
      </c>
      <c r="N724" s="182" t="s">
        <v>44</v>
      </c>
      <c r="O724" s="41"/>
      <c r="P724" s="183">
        <f>O724*H724</f>
        <v>0</v>
      </c>
      <c r="Q724" s="183">
        <v>0</v>
      </c>
      <c r="R724" s="183">
        <f>Q724*H724</f>
        <v>0</v>
      </c>
      <c r="S724" s="183">
        <v>0</v>
      </c>
      <c r="T724" s="184">
        <f>S724*H724</f>
        <v>0</v>
      </c>
      <c r="AR724" s="23" t="s">
        <v>253</v>
      </c>
      <c r="AT724" s="23" t="s">
        <v>160</v>
      </c>
      <c r="AU724" s="23" t="s">
        <v>83</v>
      </c>
      <c r="AY724" s="23" t="s">
        <v>157</v>
      </c>
      <c r="BE724" s="185">
        <f>IF(N724="základní",J724,0)</f>
        <v>0</v>
      </c>
      <c r="BF724" s="185">
        <f>IF(N724="snížená",J724,0)</f>
        <v>0</v>
      </c>
      <c r="BG724" s="185">
        <f>IF(N724="zákl. přenesená",J724,0)</f>
        <v>0</v>
      </c>
      <c r="BH724" s="185">
        <f>IF(N724="sníž. přenesená",J724,0)</f>
        <v>0</v>
      </c>
      <c r="BI724" s="185">
        <f>IF(N724="nulová",J724,0)</f>
        <v>0</v>
      </c>
      <c r="BJ724" s="23" t="s">
        <v>81</v>
      </c>
      <c r="BK724" s="185">
        <f>ROUND(I724*H724,2)</f>
        <v>0</v>
      </c>
      <c r="BL724" s="23" t="s">
        <v>253</v>
      </c>
      <c r="BM724" s="23" t="s">
        <v>935</v>
      </c>
    </row>
    <row r="725" spans="2:51" s="11" customFormat="1" ht="13.5">
      <c r="B725" s="186"/>
      <c r="D725" s="187" t="s">
        <v>167</v>
      </c>
      <c r="E725" s="188" t="s">
        <v>5</v>
      </c>
      <c r="F725" s="189" t="s">
        <v>936</v>
      </c>
      <c r="H725" s="190">
        <v>22</v>
      </c>
      <c r="I725" s="191"/>
      <c r="L725" s="186"/>
      <c r="M725" s="192"/>
      <c r="N725" s="193"/>
      <c r="O725" s="193"/>
      <c r="P725" s="193"/>
      <c r="Q725" s="193"/>
      <c r="R725" s="193"/>
      <c r="S725" s="193"/>
      <c r="T725" s="194"/>
      <c r="AT725" s="188" t="s">
        <v>167</v>
      </c>
      <c r="AU725" s="188" t="s">
        <v>83</v>
      </c>
      <c r="AV725" s="11" t="s">
        <v>83</v>
      </c>
      <c r="AW725" s="11" t="s">
        <v>36</v>
      </c>
      <c r="AX725" s="11" t="s">
        <v>81</v>
      </c>
      <c r="AY725" s="188" t="s">
        <v>157</v>
      </c>
    </row>
    <row r="726" spans="2:65" s="1" customFormat="1" ht="16.5" customHeight="1">
      <c r="B726" s="173"/>
      <c r="C726" s="174" t="s">
        <v>937</v>
      </c>
      <c r="D726" s="174" t="s">
        <v>160</v>
      </c>
      <c r="E726" s="175" t="s">
        <v>938</v>
      </c>
      <c r="F726" s="176" t="s">
        <v>939</v>
      </c>
      <c r="G726" s="177" t="s">
        <v>458</v>
      </c>
      <c r="H726" s="178">
        <v>5</v>
      </c>
      <c r="I726" s="179"/>
      <c r="J726" s="180">
        <f>ROUND(I726*H726,2)</f>
        <v>0</v>
      </c>
      <c r="K726" s="176" t="s">
        <v>5</v>
      </c>
      <c r="L726" s="40"/>
      <c r="M726" s="181" t="s">
        <v>5</v>
      </c>
      <c r="N726" s="182" t="s">
        <v>44</v>
      </c>
      <c r="O726" s="41"/>
      <c r="P726" s="183">
        <f>O726*H726</f>
        <v>0</v>
      </c>
      <c r="Q726" s="183">
        <v>0</v>
      </c>
      <c r="R726" s="183">
        <f>Q726*H726</f>
        <v>0</v>
      </c>
      <c r="S726" s="183">
        <v>0</v>
      </c>
      <c r="T726" s="184">
        <f>S726*H726</f>
        <v>0</v>
      </c>
      <c r="AR726" s="23" t="s">
        <v>253</v>
      </c>
      <c r="AT726" s="23" t="s">
        <v>160</v>
      </c>
      <c r="AU726" s="23" t="s">
        <v>83</v>
      </c>
      <c r="AY726" s="23" t="s">
        <v>157</v>
      </c>
      <c r="BE726" s="185">
        <f>IF(N726="základní",J726,0)</f>
        <v>0</v>
      </c>
      <c r="BF726" s="185">
        <f>IF(N726="snížená",J726,0)</f>
        <v>0</v>
      </c>
      <c r="BG726" s="185">
        <f>IF(N726="zákl. přenesená",J726,0)</f>
        <v>0</v>
      </c>
      <c r="BH726" s="185">
        <f>IF(N726="sníž. přenesená",J726,0)</f>
        <v>0</v>
      </c>
      <c r="BI726" s="185">
        <f>IF(N726="nulová",J726,0)</f>
        <v>0</v>
      </c>
      <c r="BJ726" s="23" t="s">
        <v>81</v>
      </c>
      <c r="BK726" s="185">
        <f>ROUND(I726*H726,2)</f>
        <v>0</v>
      </c>
      <c r="BL726" s="23" t="s">
        <v>253</v>
      </c>
      <c r="BM726" s="23" t="s">
        <v>940</v>
      </c>
    </row>
    <row r="727" spans="2:51" s="11" customFormat="1" ht="13.5">
      <c r="B727" s="186"/>
      <c r="D727" s="187" t="s">
        <v>167</v>
      </c>
      <c r="E727" s="188" t="s">
        <v>5</v>
      </c>
      <c r="F727" s="189" t="s">
        <v>941</v>
      </c>
      <c r="H727" s="190">
        <v>5</v>
      </c>
      <c r="I727" s="191"/>
      <c r="L727" s="186"/>
      <c r="M727" s="192"/>
      <c r="N727" s="193"/>
      <c r="O727" s="193"/>
      <c r="P727" s="193"/>
      <c r="Q727" s="193"/>
      <c r="R727" s="193"/>
      <c r="S727" s="193"/>
      <c r="T727" s="194"/>
      <c r="AT727" s="188" t="s">
        <v>167</v>
      </c>
      <c r="AU727" s="188" t="s">
        <v>83</v>
      </c>
      <c r="AV727" s="11" t="s">
        <v>83</v>
      </c>
      <c r="AW727" s="11" t="s">
        <v>36</v>
      </c>
      <c r="AX727" s="11" t="s">
        <v>81</v>
      </c>
      <c r="AY727" s="188" t="s">
        <v>157</v>
      </c>
    </row>
    <row r="728" spans="2:65" s="1" customFormat="1" ht="16.5" customHeight="1">
      <c r="B728" s="173"/>
      <c r="C728" s="174" t="s">
        <v>942</v>
      </c>
      <c r="D728" s="174" t="s">
        <v>160</v>
      </c>
      <c r="E728" s="175" t="s">
        <v>943</v>
      </c>
      <c r="F728" s="176" t="s">
        <v>944</v>
      </c>
      <c r="G728" s="177" t="s">
        <v>207</v>
      </c>
      <c r="H728" s="178">
        <v>120</v>
      </c>
      <c r="I728" s="179"/>
      <c r="J728" s="180">
        <f>ROUND(I728*H728,2)</f>
        <v>0</v>
      </c>
      <c r="K728" s="176" t="s">
        <v>164</v>
      </c>
      <c r="L728" s="40"/>
      <c r="M728" s="181" t="s">
        <v>5</v>
      </c>
      <c r="N728" s="182" t="s">
        <v>44</v>
      </c>
      <c r="O728" s="41"/>
      <c r="P728" s="183">
        <f>O728*H728</f>
        <v>0</v>
      </c>
      <c r="Q728" s="183">
        <v>0</v>
      </c>
      <c r="R728" s="183">
        <f>Q728*H728</f>
        <v>0</v>
      </c>
      <c r="S728" s="183">
        <v>0.02465</v>
      </c>
      <c r="T728" s="184">
        <f>S728*H728</f>
        <v>2.9579999999999997</v>
      </c>
      <c r="AR728" s="23" t="s">
        <v>253</v>
      </c>
      <c r="AT728" s="23" t="s">
        <v>160</v>
      </c>
      <c r="AU728" s="23" t="s">
        <v>83</v>
      </c>
      <c r="AY728" s="23" t="s">
        <v>157</v>
      </c>
      <c r="BE728" s="185">
        <f>IF(N728="základní",J728,0)</f>
        <v>0</v>
      </c>
      <c r="BF728" s="185">
        <f>IF(N728="snížená",J728,0)</f>
        <v>0</v>
      </c>
      <c r="BG728" s="185">
        <f>IF(N728="zákl. přenesená",J728,0)</f>
        <v>0</v>
      </c>
      <c r="BH728" s="185">
        <f>IF(N728="sníž. přenesená",J728,0)</f>
        <v>0</v>
      </c>
      <c r="BI728" s="185">
        <f>IF(N728="nulová",J728,0)</f>
        <v>0</v>
      </c>
      <c r="BJ728" s="23" t="s">
        <v>81</v>
      </c>
      <c r="BK728" s="185">
        <f>ROUND(I728*H728,2)</f>
        <v>0</v>
      </c>
      <c r="BL728" s="23" t="s">
        <v>253</v>
      </c>
      <c r="BM728" s="23" t="s">
        <v>945</v>
      </c>
    </row>
    <row r="729" spans="2:47" s="1" customFormat="1" ht="54">
      <c r="B729" s="40"/>
      <c r="D729" s="187" t="s">
        <v>177</v>
      </c>
      <c r="F729" s="197" t="s">
        <v>946</v>
      </c>
      <c r="I729" s="148"/>
      <c r="L729" s="40"/>
      <c r="M729" s="196"/>
      <c r="N729" s="41"/>
      <c r="O729" s="41"/>
      <c r="P729" s="41"/>
      <c r="Q729" s="41"/>
      <c r="R729" s="41"/>
      <c r="S729" s="41"/>
      <c r="T729" s="69"/>
      <c r="AT729" s="23" t="s">
        <v>177</v>
      </c>
      <c r="AU729" s="23" t="s">
        <v>83</v>
      </c>
    </row>
    <row r="730" spans="2:51" s="11" customFormat="1" ht="13.5">
      <c r="B730" s="186"/>
      <c r="D730" s="187" t="s">
        <v>167</v>
      </c>
      <c r="E730" s="188" t="s">
        <v>5</v>
      </c>
      <c r="F730" s="189" t="s">
        <v>809</v>
      </c>
      <c r="H730" s="190">
        <v>120</v>
      </c>
      <c r="I730" s="191"/>
      <c r="L730" s="186"/>
      <c r="M730" s="192"/>
      <c r="N730" s="193"/>
      <c r="O730" s="193"/>
      <c r="P730" s="193"/>
      <c r="Q730" s="193"/>
      <c r="R730" s="193"/>
      <c r="S730" s="193"/>
      <c r="T730" s="194"/>
      <c r="AT730" s="188" t="s">
        <v>167</v>
      </c>
      <c r="AU730" s="188" t="s">
        <v>83</v>
      </c>
      <c r="AV730" s="11" t="s">
        <v>83</v>
      </c>
      <c r="AW730" s="11" t="s">
        <v>36</v>
      </c>
      <c r="AX730" s="11" t="s">
        <v>81</v>
      </c>
      <c r="AY730" s="188" t="s">
        <v>157</v>
      </c>
    </row>
    <row r="731" spans="2:65" s="1" customFormat="1" ht="16.5" customHeight="1">
      <c r="B731" s="173"/>
      <c r="C731" s="174" t="s">
        <v>947</v>
      </c>
      <c r="D731" s="174" t="s">
        <v>160</v>
      </c>
      <c r="E731" s="175" t="s">
        <v>948</v>
      </c>
      <c r="F731" s="176" t="s">
        <v>949</v>
      </c>
      <c r="G731" s="177" t="s">
        <v>207</v>
      </c>
      <c r="H731" s="178">
        <v>120</v>
      </c>
      <c r="I731" s="179"/>
      <c r="J731" s="180">
        <f>ROUND(I731*H731,2)</f>
        <v>0</v>
      </c>
      <c r="K731" s="176" t="s">
        <v>164</v>
      </c>
      <c r="L731" s="40"/>
      <c r="M731" s="181" t="s">
        <v>5</v>
      </c>
      <c r="N731" s="182" t="s">
        <v>44</v>
      </c>
      <c r="O731" s="41"/>
      <c r="P731" s="183">
        <f>O731*H731</f>
        <v>0</v>
      </c>
      <c r="Q731" s="183">
        <v>0</v>
      </c>
      <c r="R731" s="183">
        <f>Q731*H731</f>
        <v>0</v>
      </c>
      <c r="S731" s="183">
        <v>0.008</v>
      </c>
      <c r="T731" s="184">
        <f>S731*H731</f>
        <v>0.96</v>
      </c>
      <c r="AR731" s="23" t="s">
        <v>253</v>
      </c>
      <c r="AT731" s="23" t="s">
        <v>160</v>
      </c>
      <c r="AU731" s="23" t="s">
        <v>83</v>
      </c>
      <c r="AY731" s="23" t="s">
        <v>157</v>
      </c>
      <c r="BE731" s="185">
        <f>IF(N731="základní",J731,0)</f>
        <v>0</v>
      </c>
      <c r="BF731" s="185">
        <f>IF(N731="snížená",J731,0)</f>
        <v>0</v>
      </c>
      <c r="BG731" s="185">
        <f>IF(N731="zákl. přenesená",J731,0)</f>
        <v>0</v>
      </c>
      <c r="BH731" s="185">
        <f>IF(N731="sníž. přenesená",J731,0)</f>
        <v>0</v>
      </c>
      <c r="BI731" s="185">
        <f>IF(N731="nulová",J731,0)</f>
        <v>0</v>
      </c>
      <c r="BJ731" s="23" t="s">
        <v>81</v>
      </c>
      <c r="BK731" s="185">
        <f>ROUND(I731*H731,2)</f>
        <v>0</v>
      </c>
      <c r="BL731" s="23" t="s">
        <v>253</v>
      </c>
      <c r="BM731" s="23" t="s">
        <v>950</v>
      </c>
    </row>
    <row r="732" spans="2:47" s="1" customFormat="1" ht="54">
      <c r="B732" s="40"/>
      <c r="D732" s="187" t="s">
        <v>177</v>
      </c>
      <c r="F732" s="197" t="s">
        <v>946</v>
      </c>
      <c r="I732" s="148"/>
      <c r="L732" s="40"/>
      <c r="M732" s="196"/>
      <c r="N732" s="41"/>
      <c r="O732" s="41"/>
      <c r="P732" s="41"/>
      <c r="Q732" s="41"/>
      <c r="R732" s="41"/>
      <c r="S732" s="41"/>
      <c r="T732" s="69"/>
      <c r="AT732" s="23" t="s">
        <v>177</v>
      </c>
      <c r="AU732" s="23" t="s">
        <v>83</v>
      </c>
    </row>
    <row r="733" spans="2:51" s="11" customFormat="1" ht="13.5">
      <c r="B733" s="186"/>
      <c r="D733" s="187" t="s">
        <v>167</v>
      </c>
      <c r="E733" s="188" t="s">
        <v>5</v>
      </c>
      <c r="F733" s="189" t="s">
        <v>809</v>
      </c>
      <c r="H733" s="190">
        <v>120</v>
      </c>
      <c r="I733" s="191"/>
      <c r="L733" s="186"/>
      <c r="M733" s="192"/>
      <c r="N733" s="193"/>
      <c r="O733" s="193"/>
      <c r="P733" s="193"/>
      <c r="Q733" s="193"/>
      <c r="R733" s="193"/>
      <c r="S733" s="193"/>
      <c r="T733" s="194"/>
      <c r="AT733" s="188" t="s">
        <v>167</v>
      </c>
      <c r="AU733" s="188" t="s">
        <v>83</v>
      </c>
      <c r="AV733" s="11" t="s">
        <v>83</v>
      </c>
      <c r="AW733" s="11" t="s">
        <v>36</v>
      </c>
      <c r="AX733" s="11" t="s">
        <v>81</v>
      </c>
      <c r="AY733" s="188" t="s">
        <v>157</v>
      </c>
    </row>
    <row r="734" spans="2:65" s="1" customFormat="1" ht="25.5" customHeight="1">
      <c r="B734" s="173"/>
      <c r="C734" s="174" t="s">
        <v>951</v>
      </c>
      <c r="D734" s="174" t="s">
        <v>160</v>
      </c>
      <c r="E734" s="175" t="s">
        <v>952</v>
      </c>
      <c r="F734" s="176" t="s">
        <v>953</v>
      </c>
      <c r="G734" s="177" t="s">
        <v>163</v>
      </c>
      <c r="H734" s="178">
        <v>1</v>
      </c>
      <c r="I734" s="179"/>
      <c r="J734" s="180">
        <f>ROUND(I734*H734,2)</f>
        <v>0</v>
      </c>
      <c r="K734" s="176" t="s">
        <v>164</v>
      </c>
      <c r="L734" s="40"/>
      <c r="M734" s="181" t="s">
        <v>5</v>
      </c>
      <c r="N734" s="182" t="s">
        <v>44</v>
      </c>
      <c r="O734" s="41"/>
      <c r="P734" s="183">
        <f>O734*H734</f>
        <v>0</v>
      </c>
      <c r="Q734" s="183">
        <v>0</v>
      </c>
      <c r="R734" s="183">
        <f>Q734*H734</f>
        <v>0</v>
      </c>
      <c r="S734" s="183">
        <v>0.004</v>
      </c>
      <c r="T734" s="184">
        <f>S734*H734</f>
        <v>0.004</v>
      </c>
      <c r="AR734" s="23" t="s">
        <v>253</v>
      </c>
      <c r="AT734" s="23" t="s">
        <v>160</v>
      </c>
      <c r="AU734" s="23" t="s">
        <v>83</v>
      </c>
      <c r="AY734" s="23" t="s">
        <v>157</v>
      </c>
      <c r="BE734" s="185">
        <f>IF(N734="základní",J734,0)</f>
        <v>0</v>
      </c>
      <c r="BF734" s="185">
        <f>IF(N734="snížená",J734,0)</f>
        <v>0</v>
      </c>
      <c r="BG734" s="185">
        <f>IF(N734="zákl. přenesená",J734,0)</f>
        <v>0</v>
      </c>
      <c r="BH734" s="185">
        <f>IF(N734="sníž. přenesená",J734,0)</f>
        <v>0</v>
      </c>
      <c r="BI734" s="185">
        <f>IF(N734="nulová",J734,0)</f>
        <v>0</v>
      </c>
      <c r="BJ734" s="23" t="s">
        <v>81</v>
      </c>
      <c r="BK734" s="185">
        <f>ROUND(I734*H734,2)</f>
        <v>0</v>
      </c>
      <c r="BL734" s="23" t="s">
        <v>253</v>
      </c>
      <c r="BM734" s="23" t="s">
        <v>954</v>
      </c>
    </row>
    <row r="735" spans="2:51" s="11" customFormat="1" ht="13.5">
      <c r="B735" s="186"/>
      <c r="D735" s="187" t="s">
        <v>167</v>
      </c>
      <c r="E735" s="188" t="s">
        <v>5</v>
      </c>
      <c r="F735" s="189" t="s">
        <v>583</v>
      </c>
      <c r="H735" s="190">
        <v>1</v>
      </c>
      <c r="I735" s="191"/>
      <c r="L735" s="186"/>
      <c r="M735" s="192"/>
      <c r="N735" s="193"/>
      <c r="O735" s="193"/>
      <c r="P735" s="193"/>
      <c r="Q735" s="193"/>
      <c r="R735" s="193"/>
      <c r="S735" s="193"/>
      <c r="T735" s="194"/>
      <c r="AT735" s="188" t="s">
        <v>167</v>
      </c>
      <c r="AU735" s="188" t="s">
        <v>83</v>
      </c>
      <c r="AV735" s="11" t="s">
        <v>83</v>
      </c>
      <c r="AW735" s="11" t="s">
        <v>36</v>
      </c>
      <c r="AX735" s="11" t="s">
        <v>81</v>
      </c>
      <c r="AY735" s="188" t="s">
        <v>157</v>
      </c>
    </row>
    <row r="736" spans="2:65" s="1" customFormat="1" ht="25.5" customHeight="1">
      <c r="B736" s="173"/>
      <c r="C736" s="174" t="s">
        <v>955</v>
      </c>
      <c r="D736" s="174" t="s">
        <v>160</v>
      </c>
      <c r="E736" s="175" t="s">
        <v>956</v>
      </c>
      <c r="F736" s="176" t="s">
        <v>957</v>
      </c>
      <c r="G736" s="177" t="s">
        <v>163</v>
      </c>
      <c r="H736" s="178">
        <v>3</v>
      </c>
      <c r="I736" s="179"/>
      <c r="J736" s="180">
        <f>ROUND(I736*H736,2)</f>
        <v>0</v>
      </c>
      <c r="K736" s="176" t="s">
        <v>164</v>
      </c>
      <c r="L736" s="40"/>
      <c r="M736" s="181" t="s">
        <v>5</v>
      </c>
      <c r="N736" s="182" t="s">
        <v>44</v>
      </c>
      <c r="O736" s="41"/>
      <c r="P736" s="183">
        <f>O736*H736</f>
        <v>0</v>
      </c>
      <c r="Q736" s="183">
        <v>0</v>
      </c>
      <c r="R736" s="183">
        <f>Q736*H736</f>
        <v>0</v>
      </c>
      <c r="S736" s="183">
        <v>0.006</v>
      </c>
      <c r="T736" s="184">
        <f>S736*H736</f>
        <v>0.018000000000000002</v>
      </c>
      <c r="AR736" s="23" t="s">
        <v>253</v>
      </c>
      <c r="AT736" s="23" t="s">
        <v>160</v>
      </c>
      <c r="AU736" s="23" t="s">
        <v>83</v>
      </c>
      <c r="AY736" s="23" t="s">
        <v>157</v>
      </c>
      <c r="BE736" s="185">
        <f>IF(N736="základní",J736,0)</f>
        <v>0</v>
      </c>
      <c r="BF736" s="185">
        <f>IF(N736="snížená",J736,0)</f>
        <v>0</v>
      </c>
      <c r="BG736" s="185">
        <f>IF(N736="zákl. přenesená",J736,0)</f>
        <v>0</v>
      </c>
      <c r="BH736" s="185">
        <f>IF(N736="sníž. přenesená",J736,0)</f>
        <v>0</v>
      </c>
      <c r="BI736" s="185">
        <f>IF(N736="nulová",J736,0)</f>
        <v>0</v>
      </c>
      <c r="BJ736" s="23" t="s">
        <v>81</v>
      </c>
      <c r="BK736" s="185">
        <f>ROUND(I736*H736,2)</f>
        <v>0</v>
      </c>
      <c r="BL736" s="23" t="s">
        <v>253</v>
      </c>
      <c r="BM736" s="23" t="s">
        <v>958</v>
      </c>
    </row>
    <row r="737" spans="2:51" s="11" customFormat="1" ht="13.5">
      <c r="B737" s="186"/>
      <c r="D737" s="187" t="s">
        <v>167</v>
      </c>
      <c r="E737" s="188" t="s">
        <v>5</v>
      </c>
      <c r="F737" s="189" t="s">
        <v>959</v>
      </c>
      <c r="H737" s="190">
        <v>3</v>
      </c>
      <c r="I737" s="191"/>
      <c r="L737" s="186"/>
      <c r="M737" s="192"/>
      <c r="N737" s="193"/>
      <c r="O737" s="193"/>
      <c r="P737" s="193"/>
      <c r="Q737" s="193"/>
      <c r="R737" s="193"/>
      <c r="S737" s="193"/>
      <c r="T737" s="194"/>
      <c r="AT737" s="188" t="s">
        <v>167</v>
      </c>
      <c r="AU737" s="188" t="s">
        <v>83</v>
      </c>
      <c r="AV737" s="11" t="s">
        <v>83</v>
      </c>
      <c r="AW737" s="11" t="s">
        <v>36</v>
      </c>
      <c r="AX737" s="11" t="s">
        <v>81</v>
      </c>
      <c r="AY737" s="188" t="s">
        <v>157</v>
      </c>
    </row>
    <row r="738" spans="2:65" s="1" customFormat="1" ht="16.5" customHeight="1">
      <c r="B738" s="173"/>
      <c r="C738" s="174" t="s">
        <v>960</v>
      </c>
      <c r="D738" s="174" t="s">
        <v>160</v>
      </c>
      <c r="E738" s="175" t="s">
        <v>961</v>
      </c>
      <c r="F738" s="176" t="s">
        <v>962</v>
      </c>
      <c r="G738" s="177" t="s">
        <v>163</v>
      </c>
      <c r="H738" s="178">
        <v>10</v>
      </c>
      <c r="I738" s="179"/>
      <c r="J738" s="180">
        <f>ROUND(I738*H738,2)</f>
        <v>0</v>
      </c>
      <c r="K738" s="176" t="s">
        <v>164</v>
      </c>
      <c r="L738" s="40"/>
      <c r="M738" s="181" t="s">
        <v>5</v>
      </c>
      <c r="N738" s="182" t="s">
        <v>44</v>
      </c>
      <c r="O738" s="41"/>
      <c r="P738" s="183">
        <f>O738*H738</f>
        <v>0</v>
      </c>
      <c r="Q738" s="183">
        <v>0</v>
      </c>
      <c r="R738" s="183">
        <f>Q738*H738</f>
        <v>0</v>
      </c>
      <c r="S738" s="183">
        <v>0</v>
      </c>
      <c r="T738" s="184">
        <f>S738*H738</f>
        <v>0</v>
      </c>
      <c r="AR738" s="23" t="s">
        <v>253</v>
      </c>
      <c r="AT738" s="23" t="s">
        <v>160</v>
      </c>
      <c r="AU738" s="23" t="s">
        <v>83</v>
      </c>
      <c r="AY738" s="23" t="s">
        <v>157</v>
      </c>
      <c r="BE738" s="185">
        <f>IF(N738="základní",J738,0)</f>
        <v>0</v>
      </c>
      <c r="BF738" s="185">
        <f>IF(N738="snížená",J738,0)</f>
        <v>0</v>
      </c>
      <c r="BG738" s="185">
        <f>IF(N738="zákl. přenesená",J738,0)</f>
        <v>0</v>
      </c>
      <c r="BH738" s="185">
        <f>IF(N738="sníž. přenesená",J738,0)</f>
        <v>0</v>
      </c>
      <c r="BI738" s="185">
        <f>IF(N738="nulová",J738,0)</f>
        <v>0</v>
      </c>
      <c r="BJ738" s="23" t="s">
        <v>81</v>
      </c>
      <c r="BK738" s="185">
        <f>ROUND(I738*H738,2)</f>
        <v>0</v>
      </c>
      <c r="BL738" s="23" t="s">
        <v>253</v>
      </c>
      <c r="BM738" s="23" t="s">
        <v>963</v>
      </c>
    </row>
    <row r="739" spans="2:47" s="1" customFormat="1" ht="40.5">
      <c r="B739" s="40"/>
      <c r="D739" s="187" t="s">
        <v>177</v>
      </c>
      <c r="F739" s="197" t="s">
        <v>964</v>
      </c>
      <c r="I739" s="148"/>
      <c r="L739" s="40"/>
      <c r="M739" s="196"/>
      <c r="N739" s="41"/>
      <c r="O739" s="41"/>
      <c r="P739" s="41"/>
      <c r="Q739" s="41"/>
      <c r="R739" s="41"/>
      <c r="S739" s="41"/>
      <c r="T739" s="69"/>
      <c r="AT739" s="23" t="s">
        <v>177</v>
      </c>
      <c r="AU739" s="23" t="s">
        <v>83</v>
      </c>
    </row>
    <row r="740" spans="2:51" s="11" customFormat="1" ht="13.5">
      <c r="B740" s="186"/>
      <c r="D740" s="187" t="s">
        <v>167</v>
      </c>
      <c r="E740" s="188" t="s">
        <v>5</v>
      </c>
      <c r="F740" s="189" t="s">
        <v>965</v>
      </c>
      <c r="H740" s="190">
        <v>10</v>
      </c>
      <c r="I740" s="191"/>
      <c r="L740" s="186"/>
      <c r="M740" s="192"/>
      <c r="N740" s="193"/>
      <c r="O740" s="193"/>
      <c r="P740" s="193"/>
      <c r="Q740" s="193"/>
      <c r="R740" s="193"/>
      <c r="S740" s="193"/>
      <c r="T740" s="194"/>
      <c r="AT740" s="188" t="s">
        <v>167</v>
      </c>
      <c r="AU740" s="188" t="s">
        <v>83</v>
      </c>
      <c r="AV740" s="11" t="s">
        <v>83</v>
      </c>
      <c r="AW740" s="11" t="s">
        <v>36</v>
      </c>
      <c r="AX740" s="11" t="s">
        <v>81</v>
      </c>
      <c r="AY740" s="188" t="s">
        <v>157</v>
      </c>
    </row>
    <row r="741" spans="2:65" s="1" customFormat="1" ht="16.5" customHeight="1">
      <c r="B741" s="173"/>
      <c r="C741" s="206" t="s">
        <v>966</v>
      </c>
      <c r="D741" s="206" t="s">
        <v>292</v>
      </c>
      <c r="E741" s="207" t="s">
        <v>967</v>
      </c>
      <c r="F741" s="208" t="s">
        <v>968</v>
      </c>
      <c r="G741" s="209" t="s">
        <v>163</v>
      </c>
      <c r="H741" s="210">
        <v>10</v>
      </c>
      <c r="I741" s="211"/>
      <c r="J741" s="212">
        <f>ROUND(I741*H741,2)</f>
        <v>0</v>
      </c>
      <c r="K741" s="208" t="s">
        <v>164</v>
      </c>
      <c r="L741" s="213"/>
      <c r="M741" s="214" t="s">
        <v>5</v>
      </c>
      <c r="N741" s="215" t="s">
        <v>44</v>
      </c>
      <c r="O741" s="41"/>
      <c r="P741" s="183">
        <f>O741*H741</f>
        <v>0</v>
      </c>
      <c r="Q741" s="183">
        <v>0.0024</v>
      </c>
      <c r="R741" s="183">
        <f>Q741*H741</f>
        <v>0.023999999999999997</v>
      </c>
      <c r="S741" s="183">
        <v>0</v>
      </c>
      <c r="T741" s="184">
        <f>S741*H741</f>
        <v>0</v>
      </c>
      <c r="AR741" s="23" t="s">
        <v>441</v>
      </c>
      <c r="AT741" s="23" t="s">
        <v>292</v>
      </c>
      <c r="AU741" s="23" t="s">
        <v>83</v>
      </c>
      <c r="AY741" s="23" t="s">
        <v>157</v>
      </c>
      <c r="BE741" s="185">
        <f>IF(N741="základní",J741,0)</f>
        <v>0</v>
      </c>
      <c r="BF741" s="185">
        <f>IF(N741="snížená",J741,0)</f>
        <v>0</v>
      </c>
      <c r="BG741" s="185">
        <f>IF(N741="zákl. přenesená",J741,0)</f>
        <v>0</v>
      </c>
      <c r="BH741" s="185">
        <f>IF(N741="sníž. přenesená",J741,0)</f>
        <v>0</v>
      </c>
      <c r="BI741" s="185">
        <f>IF(N741="nulová",J741,0)</f>
        <v>0</v>
      </c>
      <c r="BJ741" s="23" t="s">
        <v>81</v>
      </c>
      <c r="BK741" s="185">
        <f>ROUND(I741*H741,2)</f>
        <v>0</v>
      </c>
      <c r="BL741" s="23" t="s">
        <v>253</v>
      </c>
      <c r="BM741" s="23" t="s">
        <v>969</v>
      </c>
    </row>
    <row r="742" spans="2:51" s="11" customFormat="1" ht="13.5">
      <c r="B742" s="186"/>
      <c r="D742" s="187" t="s">
        <v>167</v>
      </c>
      <c r="E742" s="188" t="s">
        <v>5</v>
      </c>
      <c r="F742" s="189" t="s">
        <v>970</v>
      </c>
      <c r="H742" s="190">
        <v>10</v>
      </c>
      <c r="I742" s="191"/>
      <c r="L742" s="186"/>
      <c r="M742" s="192"/>
      <c r="N742" s="193"/>
      <c r="O742" s="193"/>
      <c r="P742" s="193"/>
      <c r="Q742" s="193"/>
      <c r="R742" s="193"/>
      <c r="S742" s="193"/>
      <c r="T742" s="194"/>
      <c r="AT742" s="188" t="s">
        <v>167</v>
      </c>
      <c r="AU742" s="188" t="s">
        <v>83</v>
      </c>
      <c r="AV742" s="11" t="s">
        <v>83</v>
      </c>
      <c r="AW742" s="11" t="s">
        <v>36</v>
      </c>
      <c r="AX742" s="11" t="s">
        <v>81</v>
      </c>
      <c r="AY742" s="188" t="s">
        <v>157</v>
      </c>
    </row>
    <row r="743" spans="2:65" s="1" customFormat="1" ht="25.5" customHeight="1">
      <c r="B743" s="173"/>
      <c r="C743" s="174" t="s">
        <v>971</v>
      </c>
      <c r="D743" s="174" t="s">
        <v>160</v>
      </c>
      <c r="E743" s="175" t="s">
        <v>972</v>
      </c>
      <c r="F743" s="176" t="s">
        <v>973</v>
      </c>
      <c r="G743" s="177" t="s">
        <v>163</v>
      </c>
      <c r="H743" s="178">
        <v>3</v>
      </c>
      <c r="I743" s="179"/>
      <c r="J743" s="180">
        <f>ROUND(I743*H743,2)</f>
        <v>0</v>
      </c>
      <c r="K743" s="176" t="s">
        <v>164</v>
      </c>
      <c r="L743" s="40"/>
      <c r="M743" s="181" t="s">
        <v>5</v>
      </c>
      <c r="N743" s="182" t="s">
        <v>44</v>
      </c>
      <c r="O743" s="41"/>
      <c r="P743" s="183">
        <f>O743*H743</f>
        <v>0</v>
      </c>
      <c r="Q743" s="183">
        <v>0</v>
      </c>
      <c r="R743" s="183">
        <f>Q743*H743</f>
        <v>0</v>
      </c>
      <c r="S743" s="183">
        <v>0</v>
      </c>
      <c r="T743" s="184">
        <f>S743*H743</f>
        <v>0</v>
      </c>
      <c r="AR743" s="23" t="s">
        <v>253</v>
      </c>
      <c r="AT743" s="23" t="s">
        <v>160</v>
      </c>
      <c r="AU743" s="23" t="s">
        <v>83</v>
      </c>
      <c r="AY743" s="23" t="s">
        <v>157</v>
      </c>
      <c r="BE743" s="185">
        <f>IF(N743="základní",J743,0)</f>
        <v>0</v>
      </c>
      <c r="BF743" s="185">
        <f>IF(N743="snížená",J743,0)</f>
        <v>0</v>
      </c>
      <c r="BG743" s="185">
        <f>IF(N743="zákl. přenesená",J743,0)</f>
        <v>0</v>
      </c>
      <c r="BH743" s="185">
        <f>IF(N743="sníž. přenesená",J743,0)</f>
        <v>0</v>
      </c>
      <c r="BI743" s="185">
        <f>IF(N743="nulová",J743,0)</f>
        <v>0</v>
      </c>
      <c r="BJ743" s="23" t="s">
        <v>81</v>
      </c>
      <c r="BK743" s="185">
        <f>ROUND(I743*H743,2)</f>
        <v>0</v>
      </c>
      <c r="BL743" s="23" t="s">
        <v>253</v>
      </c>
      <c r="BM743" s="23" t="s">
        <v>974</v>
      </c>
    </row>
    <row r="744" spans="2:47" s="1" customFormat="1" ht="67.5">
      <c r="B744" s="40"/>
      <c r="D744" s="187" t="s">
        <v>177</v>
      </c>
      <c r="F744" s="197" t="s">
        <v>975</v>
      </c>
      <c r="I744" s="148"/>
      <c r="L744" s="40"/>
      <c r="M744" s="196"/>
      <c r="N744" s="41"/>
      <c r="O744" s="41"/>
      <c r="P744" s="41"/>
      <c r="Q744" s="41"/>
      <c r="R744" s="41"/>
      <c r="S744" s="41"/>
      <c r="T744" s="69"/>
      <c r="AT744" s="23" t="s">
        <v>177</v>
      </c>
      <c r="AU744" s="23" t="s">
        <v>83</v>
      </c>
    </row>
    <row r="745" spans="2:51" s="11" customFormat="1" ht="13.5">
      <c r="B745" s="186"/>
      <c r="D745" s="187" t="s">
        <v>167</v>
      </c>
      <c r="E745" s="188" t="s">
        <v>5</v>
      </c>
      <c r="F745" s="189" t="s">
        <v>273</v>
      </c>
      <c r="H745" s="190">
        <v>3</v>
      </c>
      <c r="I745" s="191"/>
      <c r="L745" s="186"/>
      <c r="M745" s="192"/>
      <c r="N745" s="193"/>
      <c r="O745" s="193"/>
      <c r="P745" s="193"/>
      <c r="Q745" s="193"/>
      <c r="R745" s="193"/>
      <c r="S745" s="193"/>
      <c r="T745" s="194"/>
      <c r="AT745" s="188" t="s">
        <v>167</v>
      </c>
      <c r="AU745" s="188" t="s">
        <v>83</v>
      </c>
      <c r="AV745" s="11" t="s">
        <v>83</v>
      </c>
      <c r="AW745" s="11" t="s">
        <v>36</v>
      </c>
      <c r="AX745" s="11" t="s">
        <v>81</v>
      </c>
      <c r="AY745" s="188" t="s">
        <v>157</v>
      </c>
    </row>
    <row r="746" spans="2:65" s="1" customFormat="1" ht="16.5" customHeight="1">
      <c r="B746" s="173"/>
      <c r="C746" s="206" t="s">
        <v>976</v>
      </c>
      <c r="D746" s="206" t="s">
        <v>292</v>
      </c>
      <c r="E746" s="207" t="s">
        <v>977</v>
      </c>
      <c r="F746" s="208" t="s">
        <v>978</v>
      </c>
      <c r="G746" s="209" t="s">
        <v>458</v>
      </c>
      <c r="H746" s="210">
        <v>10.65</v>
      </c>
      <c r="I746" s="211"/>
      <c r="J746" s="212">
        <f>ROUND(I746*H746,2)</f>
        <v>0</v>
      </c>
      <c r="K746" s="208" t="s">
        <v>164</v>
      </c>
      <c r="L746" s="213"/>
      <c r="M746" s="214" t="s">
        <v>5</v>
      </c>
      <c r="N746" s="215" t="s">
        <v>44</v>
      </c>
      <c r="O746" s="41"/>
      <c r="P746" s="183">
        <f>O746*H746</f>
        <v>0</v>
      </c>
      <c r="Q746" s="183">
        <v>0.005</v>
      </c>
      <c r="R746" s="183">
        <f>Q746*H746</f>
        <v>0.053250000000000006</v>
      </c>
      <c r="S746" s="183">
        <v>0</v>
      </c>
      <c r="T746" s="184">
        <f>S746*H746</f>
        <v>0</v>
      </c>
      <c r="AR746" s="23" t="s">
        <v>441</v>
      </c>
      <c r="AT746" s="23" t="s">
        <v>292</v>
      </c>
      <c r="AU746" s="23" t="s">
        <v>83</v>
      </c>
      <c r="AY746" s="23" t="s">
        <v>157</v>
      </c>
      <c r="BE746" s="185">
        <f>IF(N746="základní",J746,0)</f>
        <v>0</v>
      </c>
      <c r="BF746" s="185">
        <f>IF(N746="snížená",J746,0)</f>
        <v>0</v>
      </c>
      <c r="BG746" s="185">
        <f>IF(N746="zákl. přenesená",J746,0)</f>
        <v>0</v>
      </c>
      <c r="BH746" s="185">
        <f>IF(N746="sníž. přenesená",J746,0)</f>
        <v>0</v>
      </c>
      <c r="BI746" s="185">
        <f>IF(N746="nulová",J746,0)</f>
        <v>0</v>
      </c>
      <c r="BJ746" s="23" t="s">
        <v>81</v>
      </c>
      <c r="BK746" s="185">
        <f>ROUND(I746*H746,2)</f>
        <v>0</v>
      </c>
      <c r="BL746" s="23" t="s">
        <v>253</v>
      </c>
      <c r="BM746" s="23" t="s">
        <v>979</v>
      </c>
    </row>
    <row r="747" spans="2:51" s="11" customFormat="1" ht="13.5">
      <c r="B747" s="186"/>
      <c r="D747" s="187" t="s">
        <v>167</v>
      </c>
      <c r="E747" s="188" t="s">
        <v>5</v>
      </c>
      <c r="F747" s="189" t="s">
        <v>980</v>
      </c>
      <c r="H747" s="190">
        <v>10.65</v>
      </c>
      <c r="I747" s="191"/>
      <c r="L747" s="186"/>
      <c r="M747" s="192"/>
      <c r="N747" s="193"/>
      <c r="O747" s="193"/>
      <c r="P747" s="193"/>
      <c r="Q747" s="193"/>
      <c r="R747" s="193"/>
      <c r="S747" s="193"/>
      <c r="T747" s="194"/>
      <c r="AT747" s="188" t="s">
        <v>167</v>
      </c>
      <c r="AU747" s="188" t="s">
        <v>83</v>
      </c>
      <c r="AV747" s="11" t="s">
        <v>83</v>
      </c>
      <c r="AW747" s="11" t="s">
        <v>36</v>
      </c>
      <c r="AX747" s="11" t="s">
        <v>81</v>
      </c>
      <c r="AY747" s="188" t="s">
        <v>157</v>
      </c>
    </row>
    <row r="748" spans="2:65" s="1" customFormat="1" ht="16.5" customHeight="1">
      <c r="B748" s="173"/>
      <c r="C748" s="206" t="s">
        <v>981</v>
      </c>
      <c r="D748" s="206" t="s">
        <v>292</v>
      </c>
      <c r="E748" s="207" t="s">
        <v>982</v>
      </c>
      <c r="F748" s="208" t="s">
        <v>983</v>
      </c>
      <c r="G748" s="209" t="s">
        <v>163</v>
      </c>
      <c r="H748" s="210">
        <v>6</v>
      </c>
      <c r="I748" s="211"/>
      <c r="J748" s="212">
        <f>ROUND(I748*H748,2)</f>
        <v>0</v>
      </c>
      <c r="K748" s="208" t="s">
        <v>164</v>
      </c>
      <c r="L748" s="213"/>
      <c r="M748" s="214" t="s">
        <v>5</v>
      </c>
      <c r="N748" s="215" t="s">
        <v>44</v>
      </c>
      <c r="O748" s="41"/>
      <c r="P748" s="183">
        <f>O748*H748</f>
        <v>0</v>
      </c>
      <c r="Q748" s="183">
        <v>6E-05</v>
      </c>
      <c r="R748" s="183">
        <f>Q748*H748</f>
        <v>0.00036</v>
      </c>
      <c r="S748" s="183">
        <v>0</v>
      </c>
      <c r="T748" s="184">
        <f>S748*H748</f>
        <v>0</v>
      </c>
      <c r="AR748" s="23" t="s">
        <v>441</v>
      </c>
      <c r="AT748" s="23" t="s">
        <v>292</v>
      </c>
      <c r="AU748" s="23" t="s">
        <v>83</v>
      </c>
      <c r="AY748" s="23" t="s">
        <v>157</v>
      </c>
      <c r="BE748" s="185">
        <f>IF(N748="základní",J748,0)</f>
        <v>0</v>
      </c>
      <c r="BF748" s="185">
        <f>IF(N748="snížená",J748,0)</f>
        <v>0</v>
      </c>
      <c r="BG748" s="185">
        <f>IF(N748="zákl. přenesená",J748,0)</f>
        <v>0</v>
      </c>
      <c r="BH748" s="185">
        <f>IF(N748="sníž. přenesená",J748,0)</f>
        <v>0</v>
      </c>
      <c r="BI748" s="185">
        <f>IF(N748="nulová",J748,0)</f>
        <v>0</v>
      </c>
      <c r="BJ748" s="23" t="s">
        <v>81</v>
      </c>
      <c r="BK748" s="185">
        <f>ROUND(I748*H748,2)</f>
        <v>0</v>
      </c>
      <c r="BL748" s="23" t="s">
        <v>253</v>
      </c>
      <c r="BM748" s="23" t="s">
        <v>984</v>
      </c>
    </row>
    <row r="749" spans="2:51" s="11" customFormat="1" ht="13.5">
      <c r="B749" s="186"/>
      <c r="D749" s="187" t="s">
        <v>167</v>
      </c>
      <c r="E749" s="188" t="s">
        <v>5</v>
      </c>
      <c r="F749" s="189" t="s">
        <v>985</v>
      </c>
      <c r="H749" s="190">
        <v>6</v>
      </c>
      <c r="I749" s="191"/>
      <c r="L749" s="186"/>
      <c r="M749" s="192"/>
      <c r="N749" s="193"/>
      <c r="O749" s="193"/>
      <c r="P749" s="193"/>
      <c r="Q749" s="193"/>
      <c r="R749" s="193"/>
      <c r="S749" s="193"/>
      <c r="T749" s="194"/>
      <c r="AT749" s="188" t="s">
        <v>167</v>
      </c>
      <c r="AU749" s="188" t="s">
        <v>83</v>
      </c>
      <c r="AV749" s="11" t="s">
        <v>83</v>
      </c>
      <c r="AW749" s="11" t="s">
        <v>36</v>
      </c>
      <c r="AX749" s="11" t="s">
        <v>81</v>
      </c>
      <c r="AY749" s="188" t="s">
        <v>157</v>
      </c>
    </row>
    <row r="750" spans="2:65" s="1" customFormat="1" ht="25.5" customHeight="1">
      <c r="B750" s="173"/>
      <c r="C750" s="174" t="s">
        <v>986</v>
      </c>
      <c r="D750" s="174" t="s">
        <v>160</v>
      </c>
      <c r="E750" s="175" t="s">
        <v>987</v>
      </c>
      <c r="F750" s="176" t="s">
        <v>988</v>
      </c>
      <c r="G750" s="177" t="s">
        <v>163</v>
      </c>
      <c r="H750" s="178">
        <v>2</v>
      </c>
      <c r="I750" s="179"/>
      <c r="J750" s="180">
        <f>ROUND(I750*H750,2)</f>
        <v>0</v>
      </c>
      <c r="K750" s="176" t="s">
        <v>164</v>
      </c>
      <c r="L750" s="40"/>
      <c r="M750" s="181" t="s">
        <v>5</v>
      </c>
      <c r="N750" s="182" t="s">
        <v>44</v>
      </c>
      <c r="O750" s="41"/>
      <c r="P750" s="183">
        <f>O750*H750</f>
        <v>0</v>
      </c>
      <c r="Q750" s="183">
        <v>0</v>
      </c>
      <c r="R750" s="183">
        <f>Q750*H750</f>
        <v>0</v>
      </c>
      <c r="S750" s="183">
        <v>0.174</v>
      </c>
      <c r="T750" s="184">
        <f>S750*H750</f>
        <v>0.348</v>
      </c>
      <c r="AR750" s="23" t="s">
        <v>253</v>
      </c>
      <c r="AT750" s="23" t="s">
        <v>160</v>
      </c>
      <c r="AU750" s="23" t="s">
        <v>83</v>
      </c>
      <c r="AY750" s="23" t="s">
        <v>157</v>
      </c>
      <c r="BE750" s="185">
        <f>IF(N750="základní",J750,0)</f>
        <v>0</v>
      </c>
      <c r="BF750" s="185">
        <f>IF(N750="snížená",J750,0)</f>
        <v>0</v>
      </c>
      <c r="BG750" s="185">
        <f>IF(N750="zákl. přenesená",J750,0)</f>
        <v>0</v>
      </c>
      <c r="BH750" s="185">
        <f>IF(N750="sníž. přenesená",J750,0)</f>
        <v>0</v>
      </c>
      <c r="BI750" s="185">
        <f>IF(N750="nulová",J750,0)</f>
        <v>0</v>
      </c>
      <c r="BJ750" s="23" t="s">
        <v>81</v>
      </c>
      <c r="BK750" s="185">
        <f>ROUND(I750*H750,2)</f>
        <v>0</v>
      </c>
      <c r="BL750" s="23" t="s">
        <v>253</v>
      </c>
      <c r="BM750" s="23" t="s">
        <v>989</v>
      </c>
    </row>
    <row r="751" spans="2:47" s="1" customFormat="1" ht="40.5">
      <c r="B751" s="40"/>
      <c r="D751" s="187" t="s">
        <v>177</v>
      </c>
      <c r="F751" s="197" t="s">
        <v>990</v>
      </c>
      <c r="I751" s="148"/>
      <c r="L751" s="40"/>
      <c r="M751" s="196"/>
      <c r="N751" s="41"/>
      <c r="O751" s="41"/>
      <c r="P751" s="41"/>
      <c r="Q751" s="41"/>
      <c r="R751" s="41"/>
      <c r="S751" s="41"/>
      <c r="T751" s="69"/>
      <c r="AT751" s="23" t="s">
        <v>177</v>
      </c>
      <c r="AU751" s="23" t="s">
        <v>83</v>
      </c>
    </row>
    <row r="752" spans="2:51" s="11" customFormat="1" ht="13.5">
      <c r="B752" s="186"/>
      <c r="D752" s="187" t="s">
        <v>167</v>
      </c>
      <c r="E752" s="188" t="s">
        <v>5</v>
      </c>
      <c r="F752" s="189" t="s">
        <v>792</v>
      </c>
      <c r="H752" s="190">
        <v>2</v>
      </c>
      <c r="I752" s="191"/>
      <c r="L752" s="186"/>
      <c r="M752" s="192"/>
      <c r="N752" s="193"/>
      <c r="O752" s="193"/>
      <c r="P752" s="193"/>
      <c r="Q752" s="193"/>
      <c r="R752" s="193"/>
      <c r="S752" s="193"/>
      <c r="T752" s="194"/>
      <c r="AT752" s="188" t="s">
        <v>167</v>
      </c>
      <c r="AU752" s="188" t="s">
        <v>83</v>
      </c>
      <c r="AV752" s="11" t="s">
        <v>83</v>
      </c>
      <c r="AW752" s="11" t="s">
        <v>36</v>
      </c>
      <c r="AX752" s="11" t="s">
        <v>81</v>
      </c>
      <c r="AY752" s="188" t="s">
        <v>157</v>
      </c>
    </row>
    <row r="753" spans="2:65" s="1" customFormat="1" ht="38.25" customHeight="1">
      <c r="B753" s="173"/>
      <c r="C753" s="174" t="s">
        <v>991</v>
      </c>
      <c r="D753" s="174" t="s">
        <v>160</v>
      </c>
      <c r="E753" s="175" t="s">
        <v>992</v>
      </c>
      <c r="F753" s="176" t="s">
        <v>993</v>
      </c>
      <c r="G753" s="177" t="s">
        <v>200</v>
      </c>
      <c r="H753" s="178">
        <v>0.078</v>
      </c>
      <c r="I753" s="179"/>
      <c r="J753" s="180">
        <f>ROUND(I753*H753,2)</f>
        <v>0</v>
      </c>
      <c r="K753" s="176" t="s">
        <v>164</v>
      </c>
      <c r="L753" s="40"/>
      <c r="M753" s="181" t="s">
        <v>5</v>
      </c>
      <c r="N753" s="182" t="s">
        <v>44</v>
      </c>
      <c r="O753" s="41"/>
      <c r="P753" s="183">
        <f>O753*H753</f>
        <v>0</v>
      </c>
      <c r="Q753" s="183">
        <v>0</v>
      </c>
      <c r="R753" s="183">
        <f>Q753*H753</f>
        <v>0</v>
      </c>
      <c r="S753" s="183">
        <v>0</v>
      </c>
      <c r="T753" s="184">
        <f>S753*H753</f>
        <v>0</v>
      </c>
      <c r="AR753" s="23" t="s">
        <v>253</v>
      </c>
      <c r="AT753" s="23" t="s">
        <v>160</v>
      </c>
      <c r="AU753" s="23" t="s">
        <v>83</v>
      </c>
      <c r="AY753" s="23" t="s">
        <v>157</v>
      </c>
      <c r="BE753" s="185">
        <f>IF(N753="základní",J753,0)</f>
        <v>0</v>
      </c>
      <c r="BF753" s="185">
        <f>IF(N753="snížená",J753,0)</f>
        <v>0</v>
      </c>
      <c r="BG753" s="185">
        <f>IF(N753="zákl. přenesená",J753,0)</f>
        <v>0</v>
      </c>
      <c r="BH753" s="185">
        <f>IF(N753="sníž. přenesená",J753,0)</f>
        <v>0</v>
      </c>
      <c r="BI753" s="185">
        <f>IF(N753="nulová",J753,0)</f>
        <v>0</v>
      </c>
      <c r="BJ753" s="23" t="s">
        <v>81</v>
      </c>
      <c r="BK753" s="185">
        <f>ROUND(I753*H753,2)</f>
        <v>0</v>
      </c>
      <c r="BL753" s="23" t="s">
        <v>253</v>
      </c>
      <c r="BM753" s="23" t="s">
        <v>994</v>
      </c>
    </row>
    <row r="754" spans="2:47" s="1" customFormat="1" ht="148.5">
      <c r="B754" s="40"/>
      <c r="D754" s="187" t="s">
        <v>177</v>
      </c>
      <c r="F754" s="197" t="s">
        <v>995</v>
      </c>
      <c r="I754" s="148"/>
      <c r="L754" s="40"/>
      <c r="M754" s="196"/>
      <c r="N754" s="41"/>
      <c r="O754" s="41"/>
      <c r="P754" s="41"/>
      <c r="Q754" s="41"/>
      <c r="R754" s="41"/>
      <c r="S754" s="41"/>
      <c r="T754" s="69"/>
      <c r="AT754" s="23" t="s">
        <v>177</v>
      </c>
      <c r="AU754" s="23" t="s">
        <v>83</v>
      </c>
    </row>
    <row r="755" spans="2:65" s="1" customFormat="1" ht="38.25" customHeight="1">
      <c r="B755" s="173"/>
      <c r="C755" s="174" t="s">
        <v>996</v>
      </c>
      <c r="D755" s="174" t="s">
        <v>160</v>
      </c>
      <c r="E755" s="175" t="s">
        <v>997</v>
      </c>
      <c r="F755" s="176" t="s">
        <v>998</v>
      </c>
      <c r="G755" s="177" t="s">
        <v>200</v>
      </c>
      <c r="H755" s="178">
        <v>0.078</v>
      </c>
      <c r="I755" s="179"/>
      <c r="J755" s="180">
        <f>ROUND(I755*H755,2)</f>
        <v>0</v>
      </c>
      <c r="K755" s="176" t="s">
        <v>164</v>
      </c>
      <c r="L755" s="40"/>
      <c r="M755" s="181" t="s">
        <v>5</v>
      </c>
      <c r="N755" s="182" t="s">
        <v>44</v>
      </c>
      <c r="O755" s="41"/>
      <c r="P755" s="183">
        <f>O755*H755</f>
        <v>0</v>
      </c>
      <c r="Q755" s="183">
        <v>0</v>
      </c>
      <c r="R755" s="183">
        <f>Q755*H755</f>
        <v>0</v>
      </c>
      <c r="S755" s="183">
        <v>0</v>
      </c>
      <c r="T755" s="184">
        <f>S755*H755</f>
        <v>0</v>
      </c>
      <c r="AR755" s="23" t="s">
        <v>253</v>
      </c>
      <c r="AT755" s="23" t="s">
        <v>160</v>
      </c>
      <c r="AU755" s="23" t="s">
        <v>83</v>
      </c>
      <c r="AY755" s="23" t="s">
        <v>157</v>
      </c>
      <c r="BE755" s="185">
        <f>IF(N755="základní",J755,0)</f>
        <v>0</v>
      </c>
      <c r="BF755" s="185">
        <f>IF(N755="snížená",J755,0)</f>
        <v>0</v>
      </c>
      <c r="BG755" s="185">
        <f>IF(N755="zákl. přenesená",J755,0)</f>
        <v>0</v>
      </c>
      <c r="BH755" s="185">
        <f>IF(N755="sníž. přenesená",J755,0)</f>
        <v>0</v>
      </c>
      <c r="BI755" s="185">
        <f>IF(N755="nulová",J755,0)</f>
        <v>0</v>
      </c>
      <c r="BJ755" s="23" t="s">
        <v>81</v>
      </c>
      <c r="BK755" s="185">
        <f>ROUND(I755*H755,2)</f>
        <v>0</v>
      </c>
      <c r="BL755" s="23" t="s">
        <v>253</v>
      </c>
      <c r="BM755" s="23" t="s">
        <v>999</v>
      </c>
    </row>
    <row r="756" spans="2:47" s="1" customFormat="1" ht="148.5">
      <c r="B756" s="40"/>
      <c r="D756" s="187" t="s">
        <v>177</v>
      </c>
      <c r="F756" s="197" t="s">
        <v>995</v>
      </c>
      <c r="I756" s="148"/>
      <c r="L756" s="40"/>
      <c r="M756" s="196"/>
      <c r="N756" s="41"/>
      <c r="O756" s="41"/>
      <c r="P756" s="41"/>
      <c r="Q756" s="41"/>
      <c r="R756" s="41"/>
      <c r="S756" s="41"/>
      <c r="T756" s="69"/>
      <c r="AT756" s="23" t="s">
        <v>177</v>
      </c>
      <c r="AU756" s="23" t="s">
        <v>83</v>
      </c>
    </row>
    <row r="757" spans="2:63" s="10" customFormat="1" ht="29.85" customHeight="1">
      <c r="B757" s="160"/>
      <c r="D757" s="161" t="s">
        <v>72</v>
      </c>
      <c r="E757" s="171" t="s">
        <v>1000</v>
      </c>
      <c r="F757" s="171" t="s">
        <v>1001</v>
      </c>
      <c r="I757" s="163"/>
      <c r="J757" s="172">
        <f>BK757</f>
        <v>0</v>
      </c>
      <c r="L757" s="160"/>
      <c r="M757" s="165"/>
      <c r="N757" s="166"/>
      <c r="O757" s="166"/>
      <c r="P757" s="167">
        <f>SUM(P758:P765)</f>
        <v>0</v>
      </c>
      <c r="Q757" s="166"/>
      <c r="R757" s="167">
        <f>SUM(R758:R765)</f>
        <v>0</v>
      </c>
      <c r="S757" s="166"/>
      <c r="T757" s="168">
        <f>SUM(T758:T765)</f>
        <v>1.7749799999999998</v>
      </c>
      <c r="AR757" s="161" t="s">
        <v>83</v>
      </c>
      <c r="AT757" s="169" t="s">
        <v>72</v>
      </c>
      <c r="AU757" s="169" t="s">
        <v>81</v>
      </c>
      <c r="AY757" s="161" t="s">
        <v>157</v>
      </c>
      <c r="BK757" s="170">
        <f>SUM(BK758:BK765)</f>
        <v>0</v>
      </c>
    </row>
    <row r="758" spans="2:65" s="1" customFormat="1" ht="16.5" customHeight="1">
      <c r="B758" s="173"/>
      <c r="C758" s="174" t="s">
        <v>1002</v>
      </c>
      <c r="D758" s="174" t="s">
        <v>160</v>
      </c>
      <c r="E758" s="175" t="s">
        <v>1003</v>
      </c>
      <c r="F758" s="176" t="s">
        <v>1004</v>
      </c>
      <c r="G758" s="177" t="s">
        <v>1005</v>
      </c>
      <c r="H758" s="178">
        <v>1</v>
      </c>
      <c r="I758" s="179"/>
      <c r="J758" s="180">
        <f>ROUND(I758*H758,2)</f>
        <v>0</v>
      </c>
      <c r="K758" s="176" t="s">
        <v>5</v>
      </c>
      <c r="L758" s="40"/>
      <c r="M758" s="181" t="s">
        <v>5</v>
      </c>
      <c r="N758" s="182" t="s">
        <v>44</v>
      </c>
      <c r="O758" s="41"/>
      <c r="P758" s="183">
        <f>O758*H758</f>
        <v>0</v>
      </c>
      <c r="Q758" s="183">
        <v>0</v>
      </c>
      <c r="R758" s="183">
        <f>Q758*H758</f>
        <v>0</v>
      </c>
      <c r="S758" s="183">
        <v>0</v>
      </c>
      <c r="T758" s="184">
        <f>S758*H758</f>
        <v>0</v>
      </c>
      <c r="AR758" s="23" t="s">
        <v>253</v>
      </c>
      <c r="AT758" s="23" t="s">
        <v>160</v>
      </c>
      <c r="AU758" s="23" t="s">
        <v>83</v>
      </c>
      <c r="AY758" s="23" t="s">
        <v>157</v>
      </c>
      <c r="BE758" s="185">
        <f>IF(N758="základní",J758,0)</f>
        <v>0</v>
      </c>
      <c r="BF758" s="185">
        <f>IF(N758="snížená",J758,0)</f>
        <v>0</v>
      </c>
      <c r="BG758" s="185">
        <f>IF(N758="zákl. přenesená",J758,0)</f>
        <v>0</v>
      </c>
      <c r="BH758" s="185">
        <f>IF(N758="sníž. přenesená",J758,0)</f>
        <v>0</v>
      </c>
      <c r="BI758" s="185">
        <f>IF(N758="nulová",J758,0)</f>
        <v>0</v>
      </c>
      <c r="BJ758" s="23" t="s">
        <v>81</v>
      </c>
      <c r="BK758" s="185">
        <f>ROUND(I758*H758,2)</f>
        <v>0</v>
      </c>
      <c r="BL758" s="23" t="s">
        <v>253</v>
      </c>
      <c r="BM758" s="23" t="s">
        <v>1006</v>
      </c>
    </row>
    <row r="759" spans="2:51" s="11" customFormat="1" ht="13.5">
      <c r="B759" s="186"/>
      <c r="D759" s="187" t="s">
        <v>167</v>
      </c>
      <c r="E759" s="188" t="s">
        <v>5</v>
      </c>
      <c r="F759" s="189" t="s">
        <v>1007</v>
      </c>
      <c r="H759" s="190">
        <v>1</v>
      </c>
      <c r="I759" s="191"/>
      <c r="L759" s="186"/>
      <c r="M759" s="192"/>
      <c r="N759" s="193"/>
      <c r="O759" s="193"/>
      <c r="P759" s="193"/>
      <c r="Q759" s="193"/>
      <c r="R759" s="193"/>
      <c r="S759" s="193"/>
      <c r="T759" s="194"/>
      <c r="AT759" s="188" t="s">
        <v>167</v>
      </c>
      <c r="AU759" s="188" t="s">
        <v>83</v>
      </c>
      <c r="AV759" s="11" t="s">
        <v>83</v>
      </c>
      <c r="AW759" s="11" t="s">
        <v>36</v>
      </c>
      <c r="AX759" s="11" t="s">
        <v>81</v>
      </c>
      <c r="AY759" s="188" t="s">
        <v>157</v>
      </c>
    </row>
    <row r="760" spans="2:65" s="1" customFormat="1" ht="25.5" customHeight="1">
      <c r="B760" s="173"/>
      <c r="C760" s="174" t="s">
        <v>1008</v>
      </c>
      <c r="D760" s="174" t="s">
        <v>160</v>
      </c>
      <c r="E760" s="175" t="s">
        <v>1009</v>
      </c>
      <c r="F760" s="176" t="s">
        <v>1010</v>
      </c>
      <c r="G760" s="177" t="s">
        <v>163</v>
      </c>
      <c r="H760" s="178">
        <v>6</v>
      </c>
      <c r="I760" s="179"/>
      <c r="J760" s="180">
        <f>ROUND(I760*H760,2)</f>
        <v>0</v>
      </c>
      <c r="K760" s="176" t="s">
        <v>5</v>
      </c>
      <c r="L760" s="40"/>
      <c r="M760" s="181" t="s">
        <v>5</v>
      </c>
      <c r="N760" s="182" t="s">
        <v>44</v>
      </c>
      <c r="O760" s="41"/>
      <c r="P760" s="183">
        <f>O760*H760</f>
        <v>0</v>
      </c>
      <c r="Q760" s="183">
        <v>0</v>
      </c>
      <c r="R760" s="183">
        <f>Q760*H760</f>
        <v>0</v>
      </c>
      <c r="S760" s="183">
        <v>0</v>
      </c>
      <c r="T760" s="184">
        <f>S760*H760</f>
        <v>0</v>
      </c>
      <c r="AR760" s="23" t="s">
        <v>253</v>
      </c>
      <c r="AT760" s="23" t="s">
        <v>160</v>
      </c>
      <c r="AU760" s="23" t="s">
        <v>83</v>
      </c>
      <c r="AY760" s="23" t="s">
        <v>157</v>
      </c>
      <c r="BE760" s="185">
        <f>IF(N760="základní",J760,0)</f>
        <v>0</v>
      </c>
      <c r="BF760" s="185">
        <f>IF(N760="snížená",J760,0)</f>
        <v>0</v>
      </c>
      <c r="BG760" s="185">
        <f>IF(N760="zákl. přenesená",J760,0)</f>
        <v>0</v>
      </c>
      <c r="BH760" s="185">
        <f>IF(N760="sníž. přenesená",J760,0)</f>
        <v>0</v>
      </c>
      <c r="BI760" s="185">
        <f>IF(N760="nulová",J760,0)</f>
        <v>0</v>
      </c>
      <c r="BJ760" s="23" t="s">
        <v>81</v>
      </c>
      <c r="BK760" s="185">
        <f>ROUND(I760*H760,2)</f>
        <v>0</v>
      </c>
      <c r="BL760" s="23" t="s">
        <v>253</v>
      </c>
      <c r="BM760" s="23" t="s">
        <v>1011</v>
      </c>
    </row>
    <row r="761" spans="2:51" s="11" customFormat="1" ht="13.5">
      <c r="B761" s="186"/>
      <c r="D761" s="187" t="s">
        <v>167</v>
      </c>
      <c r="E761" s="188" t="s">
        <v>5</v>
      </c>
      <c r="F761" s="189" t="s">
        <v>1012</v>
      </c>
      <c r="H761" s="190">
        <v>6</v>
      </c>
      <c r="I761" s="191"/>
      <c r="L761" s="186"/>
      <c r="M761" s="192"/>
      <c r="N761" s="193"/>
      <c r="O761" s="193"/>
      <c r="P761" s="193"/>
      <c r="Q761" s="193"/>
      <c r="R761" s="193"/>
      <c r="S761" s="193"/>
      <c r="T761" s="194"/>
      <c r="AT761" s="188" t="s">
        <v>167</v>
      </c>
      <c r="AU761" s="188" t="s">
        <v>83</v>
      </c>
      <c r="AV761" s="11" t="s">
        <v>83</v>
      </c>
      <c r="AW761" s="11" t="s">
        <v>36</v>
      </c>
      <c r="AX761" s="11" t="s">
        <v>81</v>
      </c>
      <c r="AY761" s="188" t="s">
        <v>157</v>
      </c>
    </row>
    <row r="762" spans="2:65" s="1" customFormat="1" ht="16.5" customHeight="1">
      <c r="B762" s="173"/>
      <c r="C762" s="174" t="s">
        <v>1013</v>
      </c>
      <c r="D762" s="174" t="s">
        <v>160</v>
      </c>
      <c r="E762" s="175" t="s">
        <v>1014</v>
      </c>
      <c r="F762" s="176" t="s">
        <v>1015</v>
      </c>
      <c r="G762" s="177" t="s">
        <v>207</v>
      </c>
      <c r="H762" s="178">
        <v>295.83</v>
      </c>
      <c r="I762" s="179"/>
      <c r="J762" s="180">
        <f>ROUND(I762*H762,2)</f>
        <v>0</v>
      </c>
      <c r="K762" s="176" t="s">
        <v>164</v>
      </c>
      <c r="L762" s="40"/>
      <c r="M762" s="181" t="s">
        <v>5</v>
      </c>
      <c r="N762" s="182" t="s">
        <v>44</v>
      </c>
      <c r="O762" s="41"/>
      <c r="P762" s="183">
        <f>O762*H762</f>
        <v>0</v>
      </c>
      <c r="Q762" s="183">
        <v>0</v>
      </c>
      <c r="R762" s="183">
        <f>Q762*H762</f>
        <v>0</v>
      </c>
      <c r="S762" s="183">
        <v>0.004</v>
      </c>
      <c r="T762" s="184">
        <f>S762*H762</f>
        <v>1.18332</v>
      </c>
      <c r="AR762" s="23" t="s">
        <v>253</v>
      </c>
      <c r="AT762" s="23" t="s">
        <v>160</v>
      </c>
      <c r="AU762" s="23" t="s">
        <v>83</v>
      </c>
      <c r="AY762" s="23" t="s">
        <v>157</v>
      </c>
      <c r="BE762" s="185">
        <f>IF(N762="základní",J762,0)</f>
        <v>0</v>
      </c>
      <c r="BF762" s="185">
        <f>IF(N762="snížená",J762,0)</f>
        <v>0</v>
      </c>
      <c r="BG762" s="185">
        <f>IF(N762="zákl. přenesená",J762,0)</f>
        <v>0</v>
      </c>
      <c r="BH762" s="185">
        <f>IF(N762="sníž. přenesená",J762,0)</f>
        <v>0</v>
      </c>
      <c r="BI762" s="185">
        <f>IF(N762="nulová",J762,0)</f>
        <v>0</v>
      </c>
      <c r="BJ762" s="23" t="s">
        <v>81</v>
      </c>
      <c r="BK762" s="185">
        <f>ROUND(I762*H762,2)</f>
        <v>0</v>
      </c>
      <c r="BL762" s="23" t="s">
        <v>253</v>
      </c>
      <c r="BM762" s="23" t="s">
        <v>1016</v>
      </c>
    </row>
    <row r="763" spans="2:51" s="11" customFormat="1" ht="27">
      <c r="B763" s="186"/>
      <c r="D763" s="187" t="s">
        <v>167</v>
      </c>
      <c r="E763" s="188" t="s">
        <v>5</v>
      </c>
      <c r="F763" s="189" t="s">
        <v>1017</v>
      </c>
      <c r="H763" s="190">
        <v>295.83</v>
      </c>
      <c r="I763" s="191"/>
      <c r="L763" s="186"/>
      <c r="M763" s="192"/>
      <c r="N763" s="193"/>
      <c r="O763" s="193"/>
      <c r="P763" s="193"/>
      <c r="Q763" s="193"/>
      <c r="R763" s="193"/>
      <c r="S763" s="193"/>
      <c r="T763" s="194"/>
      <c r="AT763" s="188" t="s">
        <v>167</v>
      </c>
      <c r="AU763" s="188" t="s">
        <v>83</v>
      </c>
      <c r="AV763" s="11" t="s">
        <v>83</v>
      </c>
      <c r="AW763" s="11" t="s">
        <v>36</v>
      </c>
      <c r="AX763" s="11" t="s">
        <v>81</v>
      </c>
      <c r="AY763" s="188" t="s">
        <v>157</v>
      </c>
    </row>
    <row r="764" spans="2:65" s="1" customFormat="1" ht="16.5" customHeight="1">
      <c r="B764" s="173"/>
      <c r="C764" s="174" t="s">
        <v>1018</v>
      </c>
      <c r="D764" s="174" t="s">
        <v>160</v>
      </c>
      <c r="E764" s="175" t="s">
        <v>1019</v>
      </c>
      <c r="F764" s="176" t="s">
        <v>1020</v>
      </c>
      <c r="G764" s="177" t="s">
        <v>207</v>
      </c>
      <c r="H764" s="178">
        <v>295.83</v>
      </c>
      <c r="I764" s="179"/>
      <c r="J764" s="180">
        <f>ROUND(I764*H764,2)</f>
        <v>0</v>
      </c>
      <c r="K764" s="176" t="s">
        <v>164</v>
      </c>
      <c r="L764" s="40"/>
      <c r="M764" s="181" t="s">
        <v>5</v>
      </c>
      <c r="N764" s="182" t="s">
        <v>44</v>
      </c>
      <c r="O764" s="41"/>
      <c r="P764" s="183">
        <f>O764*H764</f>
        <v>0</v>
      </c>
      <c r="Q764" s="183">
        <v>0</v>
      </c>
      <c r="R764" s="183">
        <f>Q764*H764</f>
        <v>0</v>
      </c>
      <c r="S764" s="183">
        <v>0.002</v>
      </c>
      <c r="T764" s="184">
        <f>S764*H764</f>
        <v>0.59166</v>
      </c>
      <c r="AR764" s="23" t="s">
        <v>253</v>
      </c>
      <c r="AT764" s="23" t="s">
        <v>160</v>
      </c>
      <c r="AU764" s="23" t="s">
        <v>83</v>
      </c>
      <c r="AY764" s="23" t="s">
        <v>157</v>
      </c>
      <c r="BE764" s="185">
        <f>IF(N764="základní",J764,0)</f>
        <v>0</v>
      </c>
      <c r="BF764" s="185">
        <f>IF(N764="snížená",J764,0)</f>
        <v>0</v>
      </c>
      <c r="BG764" s="185">
        <f>IF(N764="zákl. přenesená",J764,0)</f>
        <v>0</v>
      </c>
      <c r="BH764" s="185">
        <f>IF(N764="sníž. přenesená",J764,0)</f>
        <v>0</v>
      </c>
      <c r="BI764" s="185">
        <f>IF(N764="nulová",J764,0)</f>
        <v>0</v>
      </c>
      <c r="BJ764" s="23" t="s">
        <v>81</v>
      </c>
      <c r="BK764" s="185">
        <f>ROUND(I764*H764,2)</f>
        <v>0</v>
      </c>
      <c r="BL764" s="23" t="s">
        <v>253</v>
      </c>
      <c r="BM764" s="23" t="s">
        <v>1021</v>
      </c>
    </row>
    <row r="765" spans="2:51" s="11" customFormat="1" ht="27">
      <c r="B765" s="186"/>
      <c r="D765" s="187" t="s">
        <v>167</v>
      </c>
      <c r="E765" s="188" t="s">
        <v>5</v>
      </c>
      <c r="F765" s="189" t="s">
        <v>1017</v>
      </c>
      <c r="H765" s="190">
        <v>295.83</v>
      </c>
      <c r="I765" s="191"/>
      <c r="L765" s="186"/>
      <c r="M765" s="192"/>
      <c r="N765" s="193"/>
      <c r="O765" s="193"/>
      <c r="P765" s="193"/>
      <c r="Q765" s="193"/>
      <c r="R765" s="193"/>
      <c r="S765" s="193"/>
      <c r="T765" s="194"/>
      <c r="AT765" s="188" t="s">
        <v>167</v>
      </c>
      <c r="AU765" s="188" t="s">
        <v>83</v>
      </c>
      <c r="AV765" s="11" t="s">
        <v>83</v>
      </c>
      <c r="AW765" s="11" t="s">
        <v>36</v>
      </c>
      <c r="AX765" s="11" t="s">
        <v>81</v>
      </c>
      <c r="AY765" s="188" t="s">
        <v>157</v>
      </c>
    </row>
    <row r="766" spans="2:63" s="10" customFormat="1" ht="29.85" customHeight="1">
      <c r="B766" s="160"/>
      <c r="D766" s="161" t="s">
        <v>72</v>
      </c>
      <c r="E766" s="171" t="s">
        <v>1022</v>
      </c>
      <c r="F766" s="171" t="s">
        <v>1023</v>
      </c>
      <c r="I766" s="163"/>
      <c r="J766" s="172">
        <f>BK766</f>
        <v>0</v>
      </c>
      <c r="L766" s="160"/>
      <c r="M766" s="165"/>
      <c r="N766" s="166"/>
      <c r="O766" s="166"/>
      <c r="P766" s="167">
        <f>SUM(P767:P787)</f>
        <v>0</v>
      </c>
      <c r="Q766" s="166"/>
      <c r="R766" s="167">
        <f>SUM(R767:R787)</f>
        <v>2.003568</v>
      </c>
      <c r="S766" s="166"/>
      <c r="T766" s="168">
        <f>SUM(T767:T787)</f>
        <v>41.8716976</v>
      </c>
      <c r="AR766" s="161" t="s">
        <v>83</v>
      </c>
      <c r="AT766" s="169" t="s">
        <v>72</v>
      </c>
      <c r="AU766" s="169" t="s">
        <v>81</v>
      </c>
      <c r="AY766" s="161" t="s">
        <v>157</v>
      </c>
      <c r="BK766" s="170">
        <f>SUM(BK767:BK787)</f>
        <v>0</v>
      </c>
    </row>
    <row r="767" spans="2:65" s="1" customFormat="1" ht="16.5" customHeight="1">
      <c r="B767" s="173"/>
      <c r="C767" s="174" t="s">
        <v>1024</v>
      </c>
      <c r="D767" s="174" t="s">
        <v>160</v>
      </c>
      <c r="E767" s="175" t="s">
        <v>1025</v>
      </c>
      <c r="F767" s="176" t="s">
        <v>1026</v>
      </c>
      <c r="G767" s="177" t="s">
        <v>458</v>
      </c>
      <c r="H767" s="178">
        <v>216.88</v>
      </c>
      <c r="I767" s="179"/>
      <c r="J767" s="180">
        <f>ROUND(I767*H767,2)</f>
        <v>0</v>
      </c>
      <c r="K767" s="176" t="s">
        <v>164</v>
      </c>
      <c r="L767" s="40"/>
      <c r="M767" s="181" t="s">
        <v>5</v>
      </c>
      <c r="N767" s="182" t="s">
        <v>44</v>
      </c>
      <c r="O767" s="41"/>
      <c r="P767" s="183">
        <f>O767*H767</f>
        <v>0</v>
      </c>
      <c r="Q767" s="183">
        <v>0</v>
      </c>
      <c r="R767" s="183">
        <f>Q767*H767</f>
        <v>0</v>
      </c>
      <c r="S767" s="183">
        <v>0.01174</v>
      </c>
      <c r="T767" s="184">
        <f>S767*H767</f>
        <v>2.5461712</v>
      </c>
      <c r="AR767" s="23" t="s">
        <v>253</v>
      </c>
      <c r="AT767" s="23" t="s">
        <v>160</v>
      </c>
      <c r="AU767" s="23" t="s">
        <v>83</v>
      </c>
      <c r="AY767" s="23" t="s">
        <v>157</v>
      </c>
      <c r="BE767" s="185">
        <f>IF(N767="základní",J767,0)</f>
        <v>0</v>
      </c>
      <c r="BF767" s="185">
        <f>IF(N767="snížená",J767,0)</f>
        <v>0</v>
      </c>
      <c r="BG767" s="185">
        <f>IF(N767="zákl. přenesená",J767,0)</f>
        <v>0</v>
      </c>
      <c r="BH767" s="185">
        <f>IF(N767="sníž. přenesená",J767,0)</f>
        <v>0</v>
      </c>
      <c r="BI767" s="185">
        <f>IF(N767="nulová",J767,0)</f>
        <v>0</v>
      </c>
      <c r="BJ767" s="23" t="s">
        <v>81</v>
      </c>
      <c r="BK767" s="185">
        <f>ROUND(I767*H767,2)</f>
        <v>0</v>
      </c>
      <c r="BL767" s="23" t="s">
        <v>253</v>
      </c>
      <c r="BM767" s="23" t="s">
        <v>1027</v>
      </c>
    </row>
    <row r="768" spans="2:51" s="11" customFormat="1" ht="13.5">
      <c r="B768" s="186"/>
      <c r="D768" s="187" t="s">
        <v>167</v>
      </c>
      <c r="E768" s="188" t="s">
        <v>5</v>
      </c>
      <c r="F768" s="189" t="s">
        <v>1028</v>
      </c>
      <c r="H768" s="190">
        <v>216.88</v>
      </c>
      <c r="I768" s="191"/>
      <c r="L768" s="186"/>
      <c r="M768" s="192"/>
      <c r="N768" s="193"/>
      <c r="O768" s="193"/>
      <c r="P768" s="193"/>
      <c r="Q768" s="193"/>
      <c r="R768" s="193"/>
      <c r="S768" s="193"/>
      <c r="T768" s="194"/>
      <c r="AT768" s="188" t="s">
        <v>167</v>
      </c>
      <c r="AU768" s="188" t="s">
        <v>83</v>
      </c>
      <c r="AV768" s="11" t="s">
        <v>83</v>
      </c>
      <c r="AW768" s="11" t="s">
        <v>36</v>
      </c>
      <c r="AX768" s="11" t="s">
        <v>81</v>
      </c>
      <c r="AY768" s="188" t="s">
        <v>157</v>
      </c>
    </row>
    <row r="769" spans="2:65" s="1" customFormat="1" ht="16.5" customHeight="1">
      <c r="B769" s="173"/>
      <c r="C769" s="174" t="s">
        <v>1029</v>
      </c>
      <c r="D769" s="174" t="s">
        <v>160</v>
      </c>
      <c r="E769" s="175" t="s">
        <v>1030</v>
      </c>
      <c r="F769" s="176" t="s">
        <v>1031</v>
      </c>
      <c r="G769" s="177" t="s">
        <v>207</v>
      </c>
      <c r="H769" s="178">
        <v>23.2</v>
      </c>
      <c r="I769" s="179"/>
      <c r="J769" s="180">
        <f>ROUND(I769*H769,2)</f>
        <v>0</v>
      </c>
      <c r="K769" s="176" t="s">
        <v>164</v>
      </c>
      <c r="L769" s="40"/>
      <c r="M769" s="181" t="s">
        <v>5</v>
      </c>
      <c r="N769" s="182" t="s">
        <v>44</v>
      </c>
      <c r="O769" s="41"/>
      <c r="P769" s="183">
        <f>O769*H769</f>
        <v>0</v>
      </c>
      <c r="Q769" s="183">
        <v>0</v>
      </c>
      <c r="R769" s="183">
        <f>Q769*H769</f>
        <v>0</v>
      </c>
      <c r="S769" s="183">
        <v>0.1395</v>
      </c>
      <c r="T769" s="184">
        <f>S769*H769</f>
        <v>3.2364</v>
      </c>
      <c r="AR769" s="23" t="s">
        <v>253</v>
      </c>
      <c r="AT769" s="23" t="s">
        <v>160</v>
      </c>
      <c r="AU769" s="23" t="s">
        <v>83</v>
      </c>
      <c r="AY769" s="23" t="s">
        <v>157</v>
      </c>
      <c r="BE769" s="185">
        <f>IF(N769="základní",J769,0)</f>
        <v>0</v>
      </c>
      <c r="BF769" s="185">
        <f>IF(N769="snížená",J769,0)</f>
        <v>0</v>
      </c>
      <c r="BG769" s="185">
        <f>IF(N769="zákl. přenesená",J769,0)</f>
        <v>0</v>
      </c>
      <c r="BH769" s="185">
        <f>IF(N769="sníž. přenesená",J769,0)</f>
        <v>0</v>
      </c>
      <c r="BI769" s="185">
        <f>IF(N769="nulová",J769,0)</f>
        <v>0</v>
      </c>
      <c r="BJ769" s="23" t="s">
        <v>81</v>
      </c>
      <c r="BK769" s="185">
        <f>ROUND(I769*H769,2)</f>
        <v>0</v>
      </c>
      <c r="BL769" s="23" t="s">
        <v>253</v>
      </c>
      <c r="BM769" s="23" t="s">
        <v>1032</v>
      </c>
    </row>
    <row r="770" spans="2:51" s="11" customFormat="1" ht="13.5">
      <c r="B770" s="186"/>
      <c r="D770" s="187" t="s">
        <v>167</v>
      </c>
      <c r="E770" s="188" t="s">
        <v>5</v>
      </c>
      <c r="F770" s="189" t="s">
        <v>1033</v>
      </c>
      <c r="H770" s="190">
        <v>23.2</v>
      </c>
      <c r="I770" s="191"/>
      <c r="L770" s="186"/>
      <c r="M770" s="192"/>
      <c r="N770" s="193"/>
      <c r="O770" s="193"/>
      <c r="P770" s="193"/>
      <c r="Q770" s="193"/>
      <c r="R770" s="193"/>
      <c r="S770" s="193"/>
      <c r="T770" s="194"/>
      <c r="AT770" s="188" t="s">
        <v>167</v>
      </c>
      <c r="AU770" s="188" t="s">
        <v>83</v>
      </c>
      <c r="AV770" s="11" t="s">
        <v>83</v>
      </c>
      <c r="AW770" s="11" t="s">
        <v>36</v>
      </c>
      <c r="AX770" s="11" t="s">
        <v>81</v>
      </c>
      <c r="AY770" s="188" t="s">
        <v>157</v>
      </c>
    </row>
    <row r="771" spans="2:65" s="1" customFormat="1" ht="16.5" customHeight="1">
      <c r="B771" s="173"/>
      <c r="C771" s="174" t="s">
        <v>1034</v>
      </c>
      <c r="D771" s="174" t="s">
        <v>160</v>
      </c>
      <c r="E771" s="175" t="s">
        <v>1035</v>
      </c>
      <c r="F771" s="176" t="s">
        <v>1036</v>
      </c>
      <c r="G771" s="177" t="s">
        <v>207</v>
      </c>
      <c r="H771" s="178">
        <v>433.92</v>
      </c>
      <c r="I771" s="179"/>
      <c r="J771" s="180">
        <f>ROUND(I771*H771,2)</f>
        <v>0</v>
      </c>
      <c r="K771" s="176" t="s">
        <v>164</v>
      </c>
      <c r="L771" s="40"/>
      <c r="M771" s="181" t="s">
        <v>5</v>
      </c>
      <c r="N771" s="182" t="s">
        <v>44</v>
      </c>
      <c r="O771" s="41"/>
      <c r="P771" s="183">
        <f>O771*H771</f>
        <v>0</v>
      </c>
      <c r="Q771" s="183">
        <v>0</v>
      </c>
      <c r="R771" s="183">
        <f>Q771*H771</f>
        <v>0</v>
      </c>
      <c r="S771" s="183">
        <v>0.08317</v>
      </c>
      <c r="T771" s="184">
        <f>S771*H771</f>
        <v>36.0891264</v>
      </c>
      <c r="AR771" s="23" t="s">
        <v>253</v>
      </c>
      <c r="AT771" s="23" t="s">
        <v>160</v>
      </c>
      <c r="AU771" s="23" t="s">
        <v>83</v>
      </c>
      <c r="AY771" s="23" t="s">
        <v>157</v>
      </c>
      <c r="BE771" s="185">
        <f>IF(N771="základní",J771,0)</f>
        <v>0</v>
      </c>
      <c r="BF771" s="185">
        <f>IF(N771="snížená",J771,0)</f>
        <v>0</v>
      </c>
      <c r="BG771" s="185">
        <f>IF(N771="zákl. přenesená",J771,0)</f>
        <v>0</v>
      </c>
      <c r="BH771" s="185">
        <f>IF(N771="sníž. přenesená",J771,0)</f>
        <v>0</v>
      </c>
      <c r="BI771" s="185">
        <f>IF(N771="nulová",J771,0)</f>
        <v>0</v>
      </c>
      <c r="BJ771" s="23" t="s">
        <v>81</v>
      </c>
      <c r="BK771" s="185">
        <f>ROUND(I771*H771,2)</f>
        <v>0</v>
      </c>
      <c r="BL771" s="23" t="s">
        <v>253</v>
      </c>
      <c r="BM771" s="23" t="s">
        <v>1037</v>
      </c>
    </row>
    <row r="772" spans="2:51" s="11" customFormat="1" ht="27">
      <c r="B772" s="186"/>
      <c r="D772" s="187" t="s">
        <v>167</v>
      </c>
      <c r="E772" s="188" t="s">
        <v>5</v>
      </c>
      <c r="F772" s="189" t="s">
        <v>1038</v>
      </c>
      <c r="H772" s="190">
        <v>385.29</v>
      </c>
      <c r="I772" s="191"/>
      <c r="L772" s="186"/>
      <c r="M772" s="192"/>
      <c r="N772" s="193"/>
      <c r="O772" s="193"/>
      <c r="P772" s="193"/>
      <c r="Q772" s="193"/>
      <c r="R772" s="193"/>
      <c r="S772" s="193"/>
      <c r="T772" s="194"/>
      <c r="AT772" s="188" t="s">
        <v>167</v>
      </c>
      <c r="AU772" s="188" t="s">
        <v>83</v>
      </c>
      <c r="AV772" s="11" t="s">
        <v>83</v>
      </c>
      <c r="AW772" s="11" t="s">
        <v>36</v>
      </c>
      <c r="AX772" s="11" t="s">
        <v>73</v>
      </c>
      <c r="AY772" s="188" t="s">
        <v>157</v>
      </c>
    </row>
    <row r="773" spans="2:51" s="11" customFormat="1" ht="13.5">
      <c r="B773" s="186"/>
      <c r="D773" s="187" t="s">
        <v>167</v>
      </c>
      <c r="E773" s="188" t="s">
        <v>5</v>
      </c>
      <c r="F773" s="189" t="s">
        <v>1039</v>
      </c>
      <c r="H773" s="190">
        <v>48.63</v>
      </c>
      <c r="I773" s="191"/>
      <c r="L773" s="186"/>
      <c r="M773" s="192"/>
      <c r="N773" s="193"/>
      <c r="O773" s="193"/>
      <c r="P773" s="193"/>
      <c r="Q773" s="193"/>
      <c r="R773" s="193"/>
      <c r="S773" s="193"/>
      <c r="T773" s="194"/>
      <c r="AT773" s="188" t="s">
        <v>167</v>
      </c>
      <c r="AU773" s="188" t="s">
        <v>83</v>
      </c>
      <c r="AV773" s="11" t="s">
        <v>83</v>
      </c>
      <c r="AW773" s="11" t="s">
        <v>36</v>
      </c>
      <c r="AX773" s="11" t="s">
        <v>73</v>
      </c>
      <c r="AY773" s="188" t="s">
        <v>157</v>
      </c>
    </row>
    <row r="774" spans="2:51" s="12" customFormat="1" ht="13.5">
      <c r="B774" s="198"/>
      <c r="D774" s="187" t="s">
        <v>167</v>
      </c>
      <c r="E774" s="199" t="s">
        <v>5</v>
      </c>
      <c r="F774" s="200" t="s">
        <v>523</v>
      </c>
      <c r="H774" s="201">
        <v>433.92</v>
      </c>
      <c r="I774" s="202"/>
      <c r="L774" s="198"/>
      <c r="M774" s="203"/>
      <c r="N774" s="204"/>
      <c r="O774" s="204"/>
      <c r="P774" s="204"/>
      <c r="Q774" s="204"/>
      <c r="R774" s="204"/>
      <c r="S774" s="204"/>
      <c r="T774" s="205"/>
      <c r="AT774" s="199" t="s">
        <v>167</v>
      </c>
      <c r="AU774" s="199" t="s">
        <v>83</v>
      </c>
      <c r="AV774" s="12" t="s">
        <v>165</v>
      </c>
      <c r="AW774" s="12" t="s">
        <v>36</v>
      </c>
      <c r="AX774" s="12" t="s">
        <v>81</v>
      </c>
      <c r="AY774" s="199" t="s">
        <v>157</v>
      </c>
    </row>
    <row r="775" spans="2:65" s="1" customFormat="1" ht="25.5" customHeight="1">
      <c r="B775" s="173"/>
      <c r="C775" s="174" t="s">
        <v>1040</v>
      </c>
      <c r="D775" s="174" t="s">
        <v>160</v>
      </c>
      <c r="E775" s="175" t="s">
        <v>1041</v>
      </c>
      <c r="F775" s="176" t="s">
        <v>1042</v>
      </c>
      <c r="G775" s="177" t="s">
        <v>207</v>
      </c>
      <c r="H775" s="178">
        <v>80.4</v>
      </c>
      <c r="I775" s="179"/>
      <c r="J775" s="180">
        <f>ROUND(I775*H775,2)</f>
        <v>0</v>
      </c>
      <c r="K775" s="176" t="s">
        <v>164</v>
      </c>
      <c r="L775" s="40"/>
      <c r="M775" s="181" t="s">
        <v>5</v>
      </c>
      <c r="N775" s="182" t="s">
        <v>44</v>
      </c>
      <c r="O775" s="41"/>
      <c r="P775" s="183">
        <f>O775*H775</f>
        <v>0</v>
      </c>
      <c r="Q775" s="183">
        <v>0.0035</v>
      </c>
      <c r="R775" s="183">
        <f>Q775*H775</f>
        <v>0.28140000000000004</v>
      </c>
      <c r="S775" s="183">
        <v>0</v>
      </c>
      <c r="T775" s="184">
        <f>S775*H775</f>
        <v>0</v>
      </c>
      <c r="AR775" s="23" t="s">
        <v>253</v>
      </c>
      <c r="AT775" s="23" t="s">
        <v>160</v>
      </c>
      <c r="AU775" s="23" t="s">
        <v>83</v>
      </c>
      <c r="AY775" s="23" t="s">
        <v>157</v>
      </c>
      <c r="BE775" s="185">
        <f>IF(N775="základní",J775,0)</f>
        <v>0</v>
      </c>
      <c r="BF775" s="185">
        <f>IF(N775="snížená",J775,0)</f>
        <v>0</v>
      </c>
      <c r="BG775" s="185">
        <f>IF(N775="zákl. přenesená",J775,0)</f>
        <v>0</v>
      </c>
      <c r="BH775" s="185">
        <f>IF(N775="sníž. přenesená",J775,0)</f>
        <v>0</v>
      </c>
      <c r="BI775" s="185">
        <f>IF(N775="nulová",J775,0)</f>
        <v>0</v>
      </c>
      <c r="BJ775" s="23" t="s">
        <v>81</v>
      </c>
      <c r="BK775" s="185">
        <f>ROUND(I775*H775,2)</f>
        <v>0</v>
      </c>
      <c r="BL775" s="23" t="s">
        <v>253</v>
      </c>
      <c r="BM775" s="23" t="s">
        <v>1043</v>
      </c>
    </row>
    <row r="776" spans="2:51" s="11" customFormat="1" ht="27">
      <c r="B776" s="186"/>
      <c r="D776" s="187" t="s">
        <v>167</v>
      </c>
      <c r="E776" s="188" t="s">
        <v>5</v>
      </c>
      <c r="F776" s="189" t="s">
        <v>489</v>
      </c>
      <c r="H776" s="190">
        <v>80.4</v>
      </c>
      <c r="I776" s="191"/>
      <c r="L776" s="186"/>
      <c r="M776" s="192"/>
      <c r="N776" s="193"/>
      <c r="O776" s="193"/>
      <c r="P776" s="193"/>
      <c r="Q776" s="193"/>
      <c r="R776" s="193"/>
      <c r="S776" s="193"/>
      <c r="T776" s="194"/>
      <c r="AT776" s="188" t="s">
        <v>167</v>
      </c>
      <c r="AU776" s="188" t="s">
        <v>83</v>
      </c>
      <c r="AV776" s="11" t="s">
        <v>83</v>
      </c>
      <c r="AW776" s="11" t="s">
        <v>36</v>
      </c>
      <c r="AX776" s="11" t="s">
        <v>81</v>
      </c>
      <c r="AY776" s="188" t="s">
        <v>157</v>
      </c>
    </row>
    <row r="777" spans="2:65" s="1" customFormat="1" ht="25.5" customHeight="1">
      <c r="B777" s="173"/>
      <c r="C777" s="206" t="s">
        <v>1044</v>
      </c>
      <c r="D777" s="206" t="s">
        <v>292</v>
      </c>
      <c r="E777" s="207" t="s">
        <v>1045</v>
      </c>
      <c r="F777" s="208" t="s">
        <v>1046</v>
      </c>
      <c r="G777" s="209" t="s">
        <v>207</v>
      </c>
      <c r="H777" s="210">
        <v>88.44</v>
      </c>
      <c r="I777" s="211"/>
      <c r="J777" s="212">
        <f>ROUND(I777*H777,2)</f>
        <v>0</v>
      </c>
      <c r="K777" s="208" t="s">
        <v>5</v>
      </c>
      <c r="L777" s="213"/>
      <c r="M777" s="214" t="s">
        <v>5</v>
      </c>
      <c r="N777" s="215" t="s">
        <v>44</v>
      </c>
      <c r="O777" s="41"/>
      <c r="P777" s="183">
        <f>O777*H777</f>
        <v>0</v>
      </c>
      <c r="Q777" s="183">
        <v>0.0192</v>
      </c>
      <c r="R777" s="183">
        <f>Q777*H777</f>
        <v>1.6980479999999998</v>
      </c>
      <c r="S777" s="183">
        <v>0</v>
      </c>
      <c r="T777" s="184">
        <f>S777*H777</f>
        <v>0</v>
      </c>
      <c r="AR777" s="23" t="s">
        <v>441</v>
      </c>
      <c r="AT777" s="23" t="s">
        <v>292</v>
      </c>
      <c r="AU777" s="23" t="s">
        <v>83</v>
      </c>
      <c r="AY777" s="23" t="s">
        <v>157</v>
      </c>
      <c r="BE777" s="185">
        <f>IF(N777="základní",J777,0)</f>
        <v>0</v>
      </c>
      <c r="BF777" s="185">
        <f>IF(N777="snížená",J777,0)</f>
        <v>0</v>
      </c>
      <c r="BG777" s="185">
        <f>IF(N777="zákl. přenesená",J777,0)</f>
        <v>0</v>
      </c>
      <c r="BH777" s="185">
        <f>IF(N777="sníž. přenesená",J777,0)</f>
        <v>0</v>
      </c>
      <c r="BI777" s="185">
        <f>IF(N777="nulová",J777,0)</f>
        <v>0</v>
      </c>
      <c r="BJ777" s="23" t="s">
        <v>81</v>
      </c>
      <c r="BK777" s="185">
        <f>ROUND(I777*H777,2)</f>
        <v>0</v>
      </c>
      <c r="BL777" s="23" t="s">
        <v>253</v>
      </c>
      <c r="BM777" s="23" t="s">
        <v>1047</v>
      </c>
    </row>
    <row r="778" spans="2:51" s="11" customFormat="1" ht="13.5">
      <c r="B778" s="186"/>
      <c r="D778" s="187" t="s">
        <v>167</v>
      </c>
      <c r="F778" s="189" t="s">
        <v>1048</v>
      </c>
      <c r="H778" s="190">
        <v>88.44</v>
      </c>
      <c r="I778" s="191"/>
      <c r="L778" s="186"/>
      <c r="M778" s="192"/>
      <c r="N778" s="193"/>
      <c r="O778" s="193"/>
      <c r="P778" s="193"/>
      <c r="Q778" s="193"/>
      <c r="R778" s="193"/>
      <c r="S778" s="193"/>
      <c r="T778" s="194"/>
      <c r="AT778" s="188" t="s">
        <v>167</v>
      </c>
      <c r="AU778" s="188" t="s">
        <v>83</v>
      </c>
      <c r="AV778" s="11" t="s">
        <v>83</v>
      </c>
      <c r="AW778" s="11" t="s">
        <v>6</v>
      </c>
      <c r="AX778" s="11" t="s">
        <v>81</v>
      </c>
      <c r="AY778" s="188" t="s">
        <v>157</v>
      </c>
    </row>
    <row r="779" spans="2:65" s="1" customFormat="1" ht="25.5" customHeight="1">
      <c r="B779" s="173"/>
      <c r="C779" s="174" t="s">
        <v>1049</v>
      </c>
      <c r="D779" s="174" t="s">
        <v>160</v>
      </c>
      <c r="E779" s="175" t="s">
        <v>1050</v>
      </c>
      <c r="F779" s="176" t="s">
        <v>1051</v>
      </c>
      <c r="G779" s="177" t="s">
        <v>207</v>
      </c>
      <c r="H779" s="178">
        <v>23.65</v>
      </c>
      <c r="I779" s="179"/>
      <c r="J779" s="180">
        <f>ROUND(I779*H779,2)</f>
        <v>0</v>
      </c>
      <c r="K779" s="176" t="s">
        <v>164</v>
      </c>
      <c r="L779" s="40"/>
      <c r="M779" s="181" t="s">
        <v>5</v>
      </c>
      <c r="N779" s="182" t="s">
        <v>44</v>
      </c>
      <c r="O779" s="41"/>
      <c r="P779" s="183">
        <f>O779*H779</f>
        <v>0</v>
      </c>
      <c r="Q779" s="183">
        <v>0</v>
      </c>
      <c r="R779" s="183">
        <f>Q779*H779</f>
        <v>0</v>
      </c>
      <c r="S779" s="183">
        <v>0</v>
      </c>
      <c r="T779" s="184">
        <f>S779*H779</f>
        <v>0</v>
      </c>
      <c r="AR779" s="23" t="s">
        <v>253</v>
      </c>
      <c r="AT779" s="23" t="s">
        <v>160</v>
      </c>
      <c r="AU779" s="23" t="s">
        <v>83</v>
      </c>
      <c r="AY779" s="23" t="s">
        <v>157</v>
      </c>
      <c r="BE779" s="185">
        <f>IF(N779="základní",J779,0)</f>
        <v>0</v>
      </c>
      <c r="BF779" s="185">
        <f>IF(N779="snížená",J779,0)</f>
        <v>0</v>
      </c>
      <c r="BG779" s="185">
        <f>IF(N779="zákl. přenesená",J779,0)</f>
        <v>0</v>
      </c>
      <c r="BH779" s="185">
        <f>IF(N779="sníž. přenesená",J779,0)</f>
        <v>0</v>
      </c>
      <c r="BI779" s="185">
        <f>IF(N779="nulová",J779,0)</f>
        <v>0</v>
      </c>
      <c r="BJ779" s="23" t="s">
        <v>81</v>
      </c>
      <c r="BK779" s="185">
        <f>ROUND(I779*H779,2)</f>
        <v>0</v>
      </c>
      <c r="BL779" s="23" t="s">
        <v>253</v>
      </c>
      <c r="BM779" s="23" t="s">
        <v>1052</v>
      </c>
    </row>
    <row r="780" spans="2:51" s="11" customFormat="1" ht="13.5">
      <c r="B780" s="186"/>
      <c r="D780" s="187" t="s">
        <v>167</v>
      </c>
      <c r="E780" s="188" t="s">
        <v>5</v>
      </c>
      <c r="F780" s="189" t="s">
        <v>1053</v>
      </c>
      <c r="H780" s="190">
        <v>23.65</v>
      </c>
      <c r="I780" s="191"/>
      <c r="L780" s="186"/>
      <c r="M780" s="192"/>
      <c r="N780" s="193"/>
      <c r="O780" s="193"/>
      <c r="P780" s="193"/>
      <c r="Q780" s="193"/>
      <c r="R780" s="193"/>
      <c r="S780" s="193"/>
      <c r="T780" s="194"/>
      <c r="AT780" s="188" t="s">
        <v>167</v>
      </c>
      <c r="AU780" s="188" t="s">
        <v>83</v>
      </c>
      <c r="AV780" s="11" t="s">
        <v>83</v>
      </c>
      <c r="AW780" s="11" t="s">
        <v>36</v>
      </c>
      <c r="AX780" s="11" t="s">
        <v>81</v>
      </c>
      <c r="AY780" s="188" t="s">
        <v>157</v>
      </c>
    </row>
    <row r="781" spans="2:65" s="1" customFormat="1" ht="16.5" customHeight="1">
      <c r="B781" s="173"/>
      <c r="C781" s="174" t="s">
        <v>1054</v>
      </c>
      <c r="D781" s="174" t="s">
        <v>160</v>
      </c>
      <c r="E781" s="175" t="s">
        <v>1055</v>
      </c>
      <c r="F781" s="176" t="s">
        <v>1056</v>
      </c>
      <c r="G781" s="177" t="s">
        <v>207</v>
      </c>
      <c r="H781" s="178">
        <v>80.4</v>
      </c>
      <c r="I781" s="179"/>
      <c r="J781" s="180">
        <f>ROUND(I781*H781,2)</f>
        <v>0</v>
      </c>
      <c r="K781" s="176" t="s">
        <v>164</v>
      </c>
      <c r="L781" s="40"/>
      <c r="M781" s="181" t="s">
        <v>5</v>
      </c>
      <c r="N781" s="182" t="s">
        <v>44</v>
      </c>
      <c r="O781" s="41"/>
      <c r="P781" s="183">
        <f>O781*H781</f>
        <v>0</v>
      </c>
      <c r="Q781" s="183">
        <v>0.0003</v>
      </c>
      <c r="R781" s="183">
        <f>Q781*H781</f>
        <v>0.02412</v>
      </c>
      <c r="S781" s="183">
        <v>0</v>
      </c>
      <c r="T781" s="184">
        <f>S781*H781</f>
        <v>0</v>
      </c>
      <c r="AR781" s="23" t="s">
        <v>253</v>
      </c>
      <c r="AT781" s="23" t="s">
        <v>160</v>
      </c>
      <c r="AU781" s="23" t="s">
        <v>83</v>
      </c>
      <c r="AY781" s="23" t="s">
        <v>157</v>
      </c>
      <c r="BE781" s="185">
        <f>IF(N781="základní",J781,0)</f>
        <v>0</v>
      </c>
      <c r="BF781" s="185">
        <f>IF(N781="snížená",J781,0)</f>
        <v>0</v>
      </c>
      <c r="BG781" s="185">
        <f>IF(N781="zákl. přenesená",J781,0)</f>
        <v>0</v>
      </c>
      <c r="BH781" s="185">
        <f>IF(N781="sníž. přenesená",J781,0)</f>
        <v>0</v>
      </c>
      <c r="BI781" s="185">
        <f>IF(N781="nulová",J781,0)</f>
        <v>0</v>
      </c>
      <c r="BJ781" s="23" t="s">
        <v>81</v>
      </c>
      <c r="BK781" s="185">
        <f>ROUND(I781*H781,2)</f>
        <v>0</v>
      </c>
      <c r="BL781" s="23" t="s">
        <v>253</v>
      </c>
      <c r="BM781" s="23" t="s">
        <v>1057</v>
      </c>
    </row>
    <row r="782" spans="2:47" s="1" customFormat="1" ht="67.5">
      <c r="B782" s="40"/>
      <c r="D782" s="187" t="s">
        <v>177</v>
      </c>
      <c r="F782" s="197" t="s">
        <v>1058</v>
      </c>
      <c r="I782" s="148"/>
      <c r="L782" s="40"/>
      <c r="M782" s="196"/>
      <c r="N782" s="41"/>
      <c r="O782" s="41"/>
      <c r="P782" s="41"/>
      <c r="Q782" s="41"/>
      <c r="R782" s="41"/>
      <c r="S782" s="41"/>
      <c r="T782" s="69"/>
      <c r="AT782" s="23" t="s">
        <v>177</v>
      </c>
      <c r="AU782" s="23" t="s">
        <v>83</v>
      </c>
    </row>
    <row r="783" spans="2:51" s="11" customFormat="1" ht="27">
      <c r="B783" s="186"/>
      <c r="D783" s="187" t="s">
        <v>167</v>
      </c>
      <c r="E783" s="188" t="s">
        <v>5</v>
      </c>
      <c r="F783" s="189" t="s">
        <v>489</v>
      </c>
      <c r="H783" s="190">
        <v>80.4</v>
      </c>
      <c r="I783" s="191"/>
      <c r="L783" s="186"/>
      <c r="M783" s="192"/>
      <c r="N783" s="193"/>
      <c r="O783" s="193"/>
      <c r="P783" s="193"/>
      <c r="Q783" s="193"/>
      <c r="R783" s="193"/>
      <c r="S783" s="193"/>
      <c r="T783" s="194"/>
      <c r="AT783" s="188" t="s">
        <v>167</v>
      </c>
      <c r="AU783" s="188" t="s">
        <v>83</v>
      </c>
      <c r="AV783" s="11" t="s">
        <v>83</v>
      </c>
      <c r="AW783" s="11" t="s">
        <v>36</v>
      </c>
      <c r="AX783" s="11" t="s">
        <v>81</v>
      </c>
      <c r="AY783" s="188" t="s">
        <v>157</v>
      </c>
    </row>
    <row r="784" spans="2:65" s="1" customFormat="1" ht="38.25" customHeight="1">
      <c r="B784" s="173"/>
      <c r="C784" s="174" t="s">
        <v>1059</v>
      </c>
      <c r="D784" s="174" t="s">
        <v>160</v>
      </c>
      <c r="E784" s="175" t="s">
        <v>1060</v>
      </c>
      <c r="F784" s="176" t="s">
        <v>1061</v>
      </c>
      <c r="G784" s="177" t="s">
        <v>200</v>
      </c>
      <c r="H784" s="178">
        <v>2.004</v>
      </c>
      <c r="I784" s="179"/>
      <c r="J784" s="180">
        <f>ROUND(I784*H784,2)</f>
        <v>0</v>
      </c>
      <c r="K784" s="176" t="s">
        <v>164</v>
      </c>
      <c r="L784" s="40"/>
      <c r="M784" s="181" t="s">
        <v>5</v>
      </c>
      <c r="N784" s="182" t="s">
        <v>44</v>
      </c>
      <c r="O784" s="41"/>
      <c r="P784" s="183">
        <f>O784*H784</f>
        <v>0</v>
      </c>
      <c r="Q784" s="183">
        <v>0</v>
      </c>
      <c r="R784" s="183">
        <f>Q784*H784</f>
        <v>0</v>
      </c>
      <c r="S784" s="183">
        <v>0</v>
      </c>
      <c r="T784" s="184">
        <f>S784*H784</f>
        <v>0</v>
      </c>
      <c r="AR784" s="23" t="s">
        <v>253</v>
      </c>
      <c r="AT784" s="23" t="s">
        <v>160</v>
      </c>
      <c r="AU784" s="23" t="s">
        <v>83</v>
      </c>
      <c r="AY784" s="23" t="s">
        <v>157</v>
      </c>
      <c r="BE784" s="185">
        <f>IF(N784="základní",J784,0)</f>
        <v>0</v>
      </c>
      <c r="BF784" s="185">
        <f>IF(N784="snížená",J784,0)</f>
        <v>0</v>
      </c>
      <c r="BG784" s="185">
        <f>IF(N784="zákl. přenesená",J784,0)</f>
        <v>0</v>
      </c>
      <c r="BH784" s="185">
        <f>IF(N784="sníž. přenesená",J784,0)</f>
        <v>0</v>
      </c>
      <c r="BI784" s="185">
        <f>IF(N784="nulová",J784,0)</f>
        <v>0</v>
      </c>
      <c r="BJ784" s="23" t="s">
        <v>81</v>
      </c>
      <c r="BK784" s="185">
        <f>ROUND(I784*H784,2)</f>
        <v>0</v>
      </c>
      <c r="BL784" s="23" t="s">
        <v>253</v>
      </c>
      <c r="BM784" s="23" t="s">
        <v>1062</v>
      </c>
    </row>
    <row r="785" spans="2:47" s="1" customFormat="1" ht="148.5">
      <c r="B785" s="40"/>
      <c r="D785" s="187" t="s">
        <v>177</v>
      </c>
      <c r="F785" s="197" t="s">
        <v>731</v>
      </c>
      <c r="I785" s="148"/>
      <c r="L785" s="40"/>
      <c r="M785" s="196"/>
      <c r="N785" s="41"/>
      <c r="O785" s="41"/>
      <c r="P785" s="41"/>
      <c r="Q785" s="41"/>
      <c r="R785" s="41"/>
      <c r="S785" s="41"/>
      <c r="T785" s="69"/>
      <c r="AT785" s="23" t="s">
        <v>177</v>
      </c>
      <c r="AU785" s="23" t="s">
        <v>83</v>
      </c>
    </row>
    <row r="786" spans="2:65" s="1" customFormat="1" ht="38.25" customHeight="1">
      <c r="B786" s="173"/>
      <c r="C786" s="174" t="s">
        <v>1063</v>
      </c>
      <c r="D786" s="174" t="s">
        <v>160</v>
      </c>
      <c r="E786" s="175" t="s">
        <v>1064</v>
      </c>
      <c r="F786" s="176" t="s">
        <v>1065</v>
      </c>
      <c r="G786" s="177" t="s">
        <v>200</v>
      </c>
      <c r="H786" s="178">
        <v>2.004</v>
      </c>
      <c r="I786" s="179"/>
      <c r="J786" s="180">
        <f>ROUND(I786*H786,2)</f>
        <v>0</v>
      </c>
      <c r="K786" s="176" t="s">
        <v>164</v>
      </c>
      <c r="L786" s="40"/>
      <c r="M786" s="181" t="s">
        <v>5</v>
      </c>
      <c r="N786" s="182" t="s">
        <v>44</v>
      </c>
      <c r="O786" s="41"/>
      <c r="P786" s="183">
        <f>O786*H786</f>
        <v>0</v>
      </c>
      <c r="Q786" s="183">
        <v>0</v>
      </c>
      <c r="R786" s="183">
        <f>Q786*H786</f>
        <v>0</v>
      </c>
      <c r="S786" s="183">
        <v>0</v>
      </c>
      <c r="T786" s="184">
        <f>S786*H786</f>
        <v>0</v>
      </c>
      <c r="AR786" s="23" t="s">
        <v>253</v>
      </c>
      <c r="AT786" s="23" t="s">
        <v>160</v>
      </c>
      <c r="AU786" s="23" t="s">
        <v>83</v>
      </c>
      <c r="AY786" s="23" t="s">
        <v>157</v>
      </c>
      <c r="BE786" s="185">
        <f>IF(N786="základní",J786,0)</f>
        <v>0</v>
      </c>
      <c r="BF786" s="185">
        <f>IF(N786="snížená",J786,0)</f>
        <v>0</v>
      </c>
      <c r="BG786" s="185">
        <f>IF(N786="zákl. přenesená",J786,0)</f>
        <v>0</v>
      </c>
      <c r="BH786" s="185">
        <f>IF(N786="sníž. přenesená",J786,0)</f>
        <v>0</v>
      </c>
      <c r="BI786" s="185">
        <f>IF(N786="nulová",J786,0)</f>
        <v>0</v>
      </c>
      <c r="BJ786" s="23" t="s">
        <v>81</v>
      </c>
      <c r="BK786" s="185">
        <f>ROUND(I786*H786,2)</f>
        <v>0</v>
      </c>
      <c r="BL786" s="23" t="s">
        <v>253</v>
      </c>
      <c r="BM786" s="23" t="s">
        <v>1066</v>
      </c>
    </row>
    <row r="787" spans="2:47" s="1" customFormat="1" ht="148.5">
      <c r="B787" s="40"/>
      <c r="D787" s="187" t="s">
        <v>177</v>
      </c>
      <c r="F787" s="197" t="s">
        <v>731</v>
      </c>
      <c r="I787" s="148"/>
      <c r="L787" s="40"/>
      <c r="M787" s="196"/>
      <c r="N787" s="41"/>
      <c r="O787" s="41"/>
      <c r="P787" s="41"/>
      <c r="Q787" s="41"/>
      <c r="R787" s="41"/>
      <c r="S787" s="41"/>
      <c r="T787" s="69"/>
      <c r="AT787" s="23" t="s">
        <v>177</v>
      </c>
      <c r="AU787" s="23" t="s">
        <v>83</v>
      </c>
    </row>
    <row r="788" spans="2:63" s="10" customFormat="1" ht="29.85" customHeight="1">
      <c r="B788" s="160"/>
      <c r="D788" s="161" t="s">
        <v>72</v>
      </c>
      <c r="E788" s="171" t="s">
        <v>1067</v>
      </c>
      <c r="F788" s="171" t="s">
        <v>1068</v>
      </c>
      <c r="I788" s="163"/>
      <c r="J788" s="172">
        <f>BK788</f>
        <v>0</v>
      </c>
      <c r="L788" s="160"/>
      <c r="M788" s="165"/>
      <c r="N788" s="166"/>
      <c r="O788" s="166"/>
      <c r="P788" s="167">
        <f>SUM(P789:P798)</f>
        <v>0</v>
      </c>
      <c r="Q788" s="166"/>
      <c r="R788" s="167">
        <f>SUM(R789:R798)</f>
        <v>0</v>
      </c>
      <c r="S788" s="166"/>
      <c r="T788" s="168">
        <f>SUM(T789:T798)</f>
        <v>0.57987</v>
      </c>
      <c r="AR788" s="161" t="s">
        <v>83</v>
      </c>
      <c r="AT788" s="169" t="s">
        <v>72</v>
      </c>
      <c r="AU788" s="169" t="s">
        <v>81</v>
      </c>
      <c r="AY788" s="161" t="s">
        <v>157</v>
      </c>
      <c r="BK788" s="170">
        <f>SUM(BK789:BK798)</f>
        <v>0</v>
      </c>
    </row>
    <row r="789" spans="2:65" s="1" customFormat="1" ht="16.5" customHeight="1">
      <c r="B789" s="173"/>
      <c r="C789" s="174" t="s">
        <v>1069</v>
      </c>
      <c r="D789" s="174" t="s">
        <v>160</v>
      </c>
      <c r="E789" s="175" t="s">
        <v>1070</v>
      </c>
      <c r="F789" s="176" t="s">
        <v>1071</v>
      </c>
      <c r="G789" s="177" t="s">
        <v>207</v>
      </c>
      <c r="H789" s="178">
        <v>127.63</v>
      </c>
      <c r="I789" s="179"/>
      <c r="J789" s="180">
        <f>ROUND(I789*H789,2)</f>
        <v>0</v>
      </c>
      <c r="K789" s="176" t="s">
        <v>164</v>
      </c>
      <c r="L789" s="40"/>
      <c r="M789" s="181" t="s">
        <v>5</v>
      </c>
      <c r="N789" s="182" t="s">
        <v>44</v>
      </c>
      <c r="O789" s="41"/>
      <c r="P789" s="183">
        <f>O789*H789</f>
        <v>0</v>
      </c>
      <c r="Q789" s="183">
        <v>0</v>
      </c>
      <c r="R789" s="183">
        <f>Q789*H789</f>
        <v>0</v>
      </c>
      <c r="S789" s="183">
        <v>0.003</v>
      </c>
      <c r="T789" s="184">
        <f>S789*H789</f>
        <v>0.38289</v>
      </c>
      <c r="AR789" s="23" t="s">
        <v>253</v>
      </c>
      <c r="AT789" s="23" t="s">
        <v>160</v>
      </c>
      <c r="AU789" s="23" t="s">
        <v>83</v>
      </c>
      <c r="AY789" s="23" t="s">
        <v>157</v>
      </c>
      <c r="BE789" s="185">
        <f>IF(N789="základní",J789,0)</f>
        <v>0</v>
      </c>
      <c r="BF789" s="185">
        <f>IF(N789="snížená",J789,0)</f>
        <v>0</v>
      </c>
      <c r="BG789" s="185">
        <f>IF(N789="zákl. přenesená",J789,0)</f>
        <v>0</v>
      </c>
      <c r="BH789" s="185">
        <f>IF(N789="sníž. přenesená",J789,0)</f>
        <v>0</v>
      </c>
      <c r="BI789" s="185">
        <f>IF(N789="nulová",J789,0)</f>
        <v>0</v>
      </c>
      <c r="BJ789" s="23" t="s">
        <v>81</v>
      </c>
      <c r="BK789" s="185">
        <f>ROUND(I789*H789,2)</f>
        <v>0</v>
      </c>
      <c r="BL789" s="23" t="s">
        <v>253</v>
      </c>
      <c r="BM789" s="23" t="s">
        <v>1072</v>
      </c>
    </row>
    <row r="790" spans="2:51" s="11" customFormat="1" ht="13.5">
      <c r="B790" s="186"/>
      <c r="D790" s="187" t="s">
        <v>167</v>
      </c>
      <c r="E790" s="188" t="s">
        <v>5</v>
      </c>
      <c r="F790" s="189" t="s">
        <v>1073</v>
      </c>
      <c r="H790" s="190">
        <v>127.63</v>
      </c>
      <c r="I790" s="191"/>
      <c r="L790" s="186"/>
      <c r="M790" s="192"/>
      <c r="N790" s="193"/>
      <c r="O790" s="193"/>
      <c r="P790" s="193"/>
      <c r="Q790" s="193"/>
      <c r="R790" s="193"/>
      <c r="S790" s="193"/>
      <c r="T790" s="194"/>
      <c r="AT790" s="188" t="s">
        <v>167</v>
      </c>
      <c r="AU790" s="188" t="s">
        <v>83</v>
      </c>
      <c r="AV790" s="11" t="s">
        <v>83</v>
      </c>
      <c r="AW790" s="11" t="s">
        <v>36</v>
      </c>
      <c r="AX790" s="11" t="s">
        <v>81</v>
      </c>
      <c r="AY790" s="188" t="s">
        <v>157</v>
      </c>
    </row>
    <row r="791" spans="2:65" s="1" customFormat="1" ht="16.5" customHeight="1">
      <c r="B791" s="173"/>
      <c r="C791" s="174" t="s">
        <v>1074</v>
      </c>
      <c r="D791" s="174" t="s">
        <v>160</v>
      </c>
      <c r="E791" s="175" t="s">
        <v>1075</v>
      </c>
      <c r="F791" s="176" t="s">
        <v>1076</v>
      </c>
      <c r="G791" s="177" t="s">
        <v>207</v>
      </c>
      <c r="H791" s="178">
        <v>65.66</v>
      </c>
      <c r="I791" s="179"/>
      <c r="J791" s="180">
        <f>ROUND(I791*H791,2)</f>
        <v>0</v>
      </c>
      <c r="K791" s="176" t="s">
        <v>164</v>
      </c>
      <c r="L791" s="40"/>
      <c r="M791" s="181" t="s">
        <v>5</v>
      </c>
      <c r="N791" s="182" t="s">
        <v>44</v>
      </c>
      <c r="O791" s="41"/>
      <c r="P791" s="183">
        <f>O791*H791</f>
        <v>0</v>
      </c>
      <c r="Q791" s="183">
        <v>0</v>
      </c>
      <c r="R791" s="183">
        <f>Q791*H791</f>
        <v>0</v>
      </c>
      <c r="S791" s="183">
        <v>0.003</v>
      </c>
      <c r="T791" s="184">
        <f>S791*H791</f>
        <v>0.19698</v>
      </c>
      <c r="AR791" s="23" t="s">
        <v>253</v>
      </c>
      <c r="AT791" s="23" t="s">
        <v>160</v>
      </c>
      <c r="AU791" s="23" t="s">
        <v>83</v>
      </c>
      <c r="AY791" s="23" t="s">
        <v>157</v>
      </c>
      <c r="BE791" s="185">
        <f>IF(N791="základní",J791,0)</f>
        <v>0</v>
      </c>
      <c r="BF791" s="185">
        <f>IF(N791="snížená",J791,0)</f>
        <v>0</v>
      </c>
      <c r="BG791" s="185">
        <f>IF(N791="zákl. přenesená",J791,0)</f>
        <v>0</v>
      </c>
      <c r="BH791" s="185">
        <f>IF(N791="sníž. přenesená",J791,0)</f>
        <v>0</v>
      </c>
      <c r="BI791" s="185">
        <f>IF(N791="nulová",J791,0)</f>
        <v>0</v>
      </c>
      <c r="BJ791" s="23" t="s">
        <v>81</v>
      </c>
      <c r="BK791" s="185">
        <f>ROUND(I791*H791,2)</f>
        <v>0</v>
      </c>
      <c r="BL791" s="23" t="s">
        <v>253</v>
      </c>
      <c r="BM791" s="23" t="s">
        <v>1077</v>
      </c>
    </row>
    <row r="792" spans="2:51" s="11" customFormat="1" ht="13.5">
      <c r="B792" s="186"/>
      <c r="D792" s="187" t="s">
        <v>167</v>
      </c>
      <c r="E792" s="188" t="s">
        <v>5</v>
      </c>
      <c r="F792" s="189" t="s">
        <v>1078</v>
      </c>
      <c r="H792" s="190">
        <v>65.66</v>
      </c>
      <c r="I792" s="191"/>
      <c r="L792" s="186"/>
      <c r="M792" s="192"/>
      <c r="N792" s="193"/>
      <c r="O792" s="193"/>
      <c r="P792" s="193"/>
      <c r="Q792" s="193"/>
      <c r="R792" s="193"/>
      <c r="S792" s="193"/>
      <c r="T792" s="194"/>
      <c r="AT792" s="188" t="s">
        <v>167</v>
      </c>
      <c r="AU792" s="188" t="s">
        <v>83</v>
      </c>
      <c r="AV792" s="11" t="s">
        <v>83</v>
      </c>
      <c r="AW792" s="11" t="s">
        <v>36</v>
      </c>
      <c r="AX792" s="11" t="s">
        <v>81</v>
      </c>
      <c r="AY792" s="188" t="s">
        <v>157</v>
      </c>
    </row>
    <row r="793" spans="2:65" s="1" customFormat="1" ht="25.5" customHeight="1">
      <c r="B793" s="173"/>
      <c r="C793" s="174" t="s">
        <v>1079</v>
      </c>
      <c r="D793" s="174" t="s">
        <v>160</v>
      </c>
      <c r="E793" s="175" t="s">
        <v>1080</v>
      </c>
      <c r="F793" s="176" t="s">
        <v>1081</v>
      </c>
      <c r="G793" s="177" t="s">
        <v>207</v>
      </c>
      <c r="H793" s="178">
        <v>464.15</v>
      </c>
      <c r="I793" s="179"/>
      <c r="J793" s="180">
        <f>ROUND(I793*H793,2)</f>
        <v>0</v>
      </c>
      <c r="K793" s="176" t="s">
        <v>5</v>
      </c>
      <c r="L793" s="40"/>
      <c r="M793" s="181" t="s">
        <v>5</v>
      </c>
      <c r="N793" s="182" t="s">
        <v>44</v>
      </c>
      <c r="O793" s="41"/>
      <c r="P793" s="183">
        <f>O793*H793</f>
        <v>0</v>
      </c>
      <c r="Q793" s="183">
        <v>0</v>
      </c>
      <c r="R793" s="183">
        <f>Q793*H793</f>
        <v>0</v>
      </c>
      <c r="S793" s="183">
        <v>0</v>
      </c>
      <c r="T793" s="184">
        <f>S793*H793</f>
        <v>0</v>
      </c>
      <c r="AR793" s="23" t="s">
        <v>253</v>
      </c>
      <c r="AT793" s="23" t="s">
        <v>160</v>
      </c>
      <c r="AU793" s="23" t="s">
        <v>83</v>
      </c>
      <c r="AY793" s="23" t="s">
        <v>157</v>
      </c>
      <c r="BE793" s="185">
        <f>IF(N793="základní",J793,0)</f>
        <v>0</v>
      </c>
      <c r="BF793" s="185">
        <f>IF(N793="snížená",J793,0)</f>
        <v>0</v>
      </c>
      <c r="BG793" s="185">
        <f>IF(N793="zákl. přenesená",J793,0)</f>
        <v>0</v>
      </c>
      <c r="BH793" s="185">
        <f>IF(N793="sníž. přenesená",J793,0)</f>
        <v>0</v>
      </c>
      <c r="BI793" s="185">
        <f>IF(N793="nulová",J793,0)</f>
        <v>0</v>
      </c>
      <c r="BJ793" s="23" t="s">
        <v>81</v>
      </c>
      <c r="BK793" s="185">
        <f>ROUND(I793*H793,2)</f>
        <v>0</v>
      </c>
      <c r="BL793" s="23" t="s">
        <v>253</v>
      </c>
      <c r="BM793" s="23" t="s">
        <v>1082</v>
      </c>
    </row>
    <row r="794" spans="2:51" s="11" customFormat="1" ht="27">
      <c r="B794" s="186"/>
      <c r="D794" s="187" t="s">
        <v>167</v>
      </c>
      <c r="E794" s="188" t="s">
        <v>5</v>
      </c>
      <c r="F794" s="189" t="s">
        <v>1083</v>
      </c>
      <c r="H794" s="190">
        <v>464.15</v>
      </c>
      <c r="I794" s="191"/>
      <c r="L794" s="186"/>
      <c r="M794" s="192"/>
      <c r="N794" s="193"/>
      <c r="O794" s="193"/>
      <c r="P794" s="193"/>
      <c r="Q794" s="193"/>
      <c r="R794" s="193"/>
      <c r="S794" s="193"/>
      <c r="T794" s="194"/>
      <c r="AT794" s="188" t="s">
        <v>167</v>
      </c>
      <c r="AU794" s="188" t="s">
        <v>83</v>
      </c>
      <c r="AV794" s="11" t="s">
        <v>83</v>
      </c>
      <c r="AW794" s="11" t="s">
        <v>36</v>
      </c>
      <c r="AX794" s="11" t="s">
        <v>81</v>
      </c>
      <c r="AY794" s="188" t="s">
        <v>157</v>
      </c>
    </row>
    <row r="795" spans="2:65" s="1" customFormat="1" ht="25.5" customHeight="1">
      <c r="B795" s="173"/>
      <c r="C795" s="174" t="s">
        <v>1084</v>
      </c>
      <c r="D795" s="174" t="s">
        <v>160</v>
      </c>
      <c r="E795" s="175" t="s">
        <v>1085</v>
      </c>
      <c r="F795" s="176" t="s">
        <v>1086</v>
      </c>
      <c r="G795" s="177" t="s">
        <v>207</v>
      </c>
      <c r="H795" s="178">
        <v>20.35</v>
      </c>
      <c r="I795" s="179"/>
      <c r="J795" s="180">
        <f>ROUND(I795*H795,2)</f>
        <v>0</v>
      </c>
      <c r="K795" s="176" t="s">
        <v>5</v>
      </c>
      <c r="L795" s="40"/>
      <c r="M795" s="181" t="s">
        <v>5</v>
      </c>
      <c r="N795" s="182" t="s">
        <v>44</v>
      </c>
      <c r="O795" s="41"/>
      <c r="P795" s="183">
        <f>O795*H795</f>
        <v>0</v>
      </c>
      <c r="Q795" s="183">
        <v>0</v>
      </c>
      <c r="R795" s="183">
        <f>Q795*H795</f>
        <v>0</v>
      </c>
      <c r="S795" s="183">
        <v>0</v>
      </c>
      <c r="T795" s="184">
        <f>S795*H795</f>
        <v>0</v>
      </c>
      <c r="AR795" s="23" t="s">
        <v>253</v>
      </c>
      <c r="AT795" s="23" t="s">
        <v>160</v>
      </c>
      <c r="AU795" s="23" t="s">
        <v>83</v>
      </c>
      <c r="AY795" s="23" t="s">
        <v>157</v>
      </c>
      <c r="BE795" s="185">
        <f>IF(N795="základní",J795,0)</f>
        <v>0</v>
      </c>
      <c r="BF795" s="185">
        <f>IF(N795="snížená",J795,0)</f>
        <v>0</v>
      </c>
      <c r="BG795" s="185">
        <f>IF(N795="zákl. přenesená",J795,0)</f>
        <v>0</v>
      </c>
      <c r="BH795" s="185">
        <f>IF(N795="sníž. přenesená",J795,0)</f>
        <v>0</v>
      </c>
      <c r="BI795" s="185">
        <f>IF(N795="nulová",J795,0)</f>
        <v>0</v>
      </c>
      <c r="BJ795" s="23" t="s">
        <v>81</v>
      </c>
      <c r="BK795" s="185">
        <f>ROUND(I795*H795,2)</f>
        <v>0</v>
      </c>
      <c r="BL795" s="23" t="s">
        <v>253</v>
      </c>
      <c r="BM795" s="23" t="s">
        <v>1087</v>
      </c>
    </row>
    <row r="796" spans="2:51" s="11" customFormat="1" ht="13.5">
      <c r="B796" s="186"/>
      <c r="D796" s="187" t="s">
        <v>167</v>
      </c>
      <c r="E796" s="188" t="s">
        <v>5</v>
      </c>
      <c r="F796" s="189" t="s">
        <v>1088</v>
      </c>
      <c r="H796" s="190">
        <v>20.35</v>
      </c>
      <c r="I796" s="191"/>
      <c r="L796" s="186"/>
      <c r="M796" s="192"/>
      <c r="N796" s="193"/>
      <c r="O796" s="193"/>
      <c r="P796" s="193"/>
      <c r="Q796" s="193"/>
      <c r="R796" s="193"/>
      <c r="S796" s="193"/>
      <c r="T796" s="194"/>
      <c r="AT796" s="188" t="s">
        <v>167</v>
      </c>
      <c r="AU796" s="188" t="s">
        <v>83</v>
      </c>
      <c r="AV796" s="11" t="s">
        <v>83</v>
      </c>
      <c r="AW796" s="11" t="s">
        <v>36</v>
      </c>
      <c r="AX796" s="11" t="s">
        <v>81</v>
      </c>
      <c r="AY796" s="188" t="s">
        <v>157</v>
      </c>
    </row>
    <row r="797" spans="2:65" s="1" customFormat="1" ht="25.5" customHeight="1">
      <c r="B797" s="173"/>
      <c r="C797" s="174" t="s">
        <v>1089</v>
      </c>
      <c r="D797" s="174" t="s">
        <v>160</v>
      </c>
      <c r="E797" s="175" t="s">
        <v>1090</v>
      </c>
      <c r="F797" s="176" t="s">
        <v>1091</v>
      </c>
      <c r="G797" s="177" t="s">
        <v>207</v>
      </c>
      <c r="H797" s="178">
        <v>25.55</v>
      </c>
      <c r="I797" s="179"/>
      <c r="J797" s="180">
        <f>ROUND(I797*H797,2)</f>
        <v>0</v>
      </c>
      <c r="K797" s="176" t="s">
        <v>5</v>
      </c>
      <c r="L797" s="40"/>
      <c r="M797" s="181" t="s">
        <v>5</v>
      </c>
      <c r="N797" s="182" t="s">
        <v>44</v>
      </c>
      <c r="O797" s="41"/>
      <c r="P797" s="183">
        <f>O797*H797</f>
        <v>0</v>
      </c>
      <c r="Q797" s="183">
        <v>0</v>
      </c>
      <c r="R797" s="183">
        <f>Q797*H797</f>
        <v>0</v>
      </c>
      <c r="S797" s="183">
        <v>0</v>
      </c>
      <c r="T797" s="184">
        <f>S797*H797</f>
        <v>0</v>
      </c>
      <c r="AR797" s="23" t="s">
        <v>253</v>
      </c>
      <c r="AT797" s="23" t="s">
        <v>160</v>
      </c>
      <c r="AU797" s="23" t="s">
        <v>83</v>
      </c>
      <c r="AY797" s="23" t="s">
        <v>157</v>
      </c>
      <c r="BE797" s="185">
        <f>IF(N797="základní",J797,0)</f>
        <v>0</v>
      </c>
      <c r="BF797" s="185">
        <f>IF(N797="snížená",J797,0)</f>
        <v>0</v>
      </c>
      <c r="BG797" s="185">
        <f>IF(N797="zákl. přenesená",J797,0)</f>
        <v>0</v>
      </c>
      <c r="BH797" s="185">
        <f>IF(N797="sníž. přenesená",J797,0)</f>
        <v>0</v>
      </c>
      <c r="BI797" s="185">
        <f>IF(N797="nulová",J797,0)</f>
        <v>0</v>
      </c>
      <c r="BJ797" s="23" t="s">
        <v>81</v>
      </c>
      <c r="BK797" s="185">
        <f>ROUND(I797*H797,2)</f>
        <v>0</v>
      </c>
      <c r="BL797" s="23" t="s">
        <v>253</v>
      </c>
      <c r="BM797" s="23" t="s">
        <v>1092</v>
      </c>
    </row>
    <row r="798" spans="2:51" s="11" customFormat="1" ht="13.5">
      <c r="B798" s="186"/>
      <c r="D798" s="187" t="s">
        <v>167</v>
      </c>
      <c r="E798" s="188" t="s">
        <v>5</v>
      </c>
      <c r="F798" s="189" t="s">
        <v>1093</v>
      </c>
      <c r="H798" s="190">
        <v>25.55</v>
      </c>
      <c r="I798" s="191"/>
      <c r="L798" s="186"/>
      <c r="M798" s="192"/>
      <c r="N798" s="193"/>
      <c r="O798" s="193"/>
      <c r="P798" s="193"/>
      <c r="Q798" s="193"/>
      <c r="R798" s="193"/>
      <c r="S798" s="193"/>
      <c r="T798" s="194"/>
      <c r="AT798" s="188" t="s">
        <v>167</v>
      </c>
      <c r="AU798" s="188" t="s">
        <v>83</v>
      </c>
      <c r="AV798" s="11" t="s">
        <v>83</v>
      </c>
      <c r="AW798" s="11" t="s">
        <v>36</v>
      </c>
      <c r="AX798" s="11" t="s">
        <v>81</v>
      </c>
      <c r="AY798" s="188" t="s">
        <v>157</v>
      </c>
    </row>
    <row r="799" spans="2:63" s="10" customFormat="1" ht="29.85" customHeight="1">
      <c r="B799" s="160"/>
      <c r="D799" s="161" t="s">
        <v>72</v>
      </c>
      <c r="E799" s="171" t="s">
        <v>1094</v>
      </c>
      <c r="F799" s="171" t="s">
        <v>1095</v>
      </c>
      <c r="I799" s="163"/>
      <c r="J799" s="172">
        <f>BK799</f>
        <v>0</v>
      </c>
      <c r="L799" s="160"/>
      <c r="M799" s="165"/>
      <c r="N799" s="166"/>
      <c r="O799" s="166"/>
      <c r="P799" s="167">
        <f>SUM(P800:P994)</f>
        <v>0</v>
      </c>
      <c r="Q799" s="166"/>
      <c r="R799" s="167">
        <f>SUM(R800:R994)</f>
        <v>9.027674500000002</v>
      </c>
      <c r="S799" s="166"/>
      <c r="T799" s="168">
        <f>SUM(T800:T994)</f>
        <v>54.531368</v>
      </c>
      <c r="AR799" s="161" t="s">
        <v>83</v>
      </c>
      <c r="AT799" s="169" t="s">
        <v>72</v>
      </c>
      <c r="AU799" s="169" t="s">
        <v>81</v>
      </c>
      <c r="AY799" s="161" t="s">
        <v>157</v>
      </c>
      <c r="BK799" s="170">
        <f>SUM(BK800:BK994)</f>
        <v>0</v>
      </c>
    </row>
    <row r="800" spans="2:65" s="1" customFormat="1" ht="16.5" customHeight="1">
      <c r="B800" s="173"/>
      <c r="C800" s="174" t="s">
        <v>1096</v>
      </c>
      <c r="D800" s="174" t="s">
        <v>160</v>
      </c>
      <c r="E800" s="175" t="s">
        <v>1097</v>
      </c>
      <c r="F800" s="176" t="s">
        <v>1098</v>
      </c>
      <c r="G800" s="177" t="s">
        <v>207</v>
      </c>
      <c r="H800" s="178">
        <v>989.68</v>
      </c>
      <c r="I800" s="179"/>
      <c r="J800" s="180">
        <f>ROUND(I800*H800,2)</f>
        <v>0</v>
      </c>
      <c r="K800" s="176" t="s">
        <v>164</v>
      </c>
      <c r="L800" s="40"/>
      <c r="M800" s="181" t="s">
        <v>5</v>
      </c>
      <c r="N800" s="182" t="s">
        <v>44</v>
      </c>
      <c r="O800" s="41"/>
      <c r="P800" s="183">
        <f>O800*H800</f>
        <v>0</v>
      </c>
      <c r="Q800" s="183">
        <v>0</v>
      </c>
      <c r="R800" s="183">
        <f>Q800*H800</f>
        <v>0</v>
      </c>
      <c r="S800" s="183">
        <v>0.0551</v>
      </c>
      <c r="T800" s="184">
        <f>S800*H800</f>
        <v>54.531368</v>
      </c>
      <c r="AR800" s="23" t="s">
        <v>253</v>
      </c>
      <c r="AT800" s="23" t="s">
        <v>160</v>
      </c>
      <c r="AU800" s="23" t="s">
        <v>83</v>
      </c>
      <c r="AY800" s="23" t="s">
        <v>157</v>
      </c>
      <c r="BE800" s="185">
        <f>IF(N800="základní",J800,0)</f>
        <v>0</v>
      </c>
      <c r="BF800" s="185">
        <f>IF(N800="snížená",J800,0)</f>
        <v>0</v>
      </c>
      <c r="BG800" s="185">
        <f>IF(N800="zákl. přenesená",J800,0)</f>
        <v>0</v>
      </c>
      <c r="BH800" s="185">
        <f>IF(N800="sníž. přenesená",J800,0)</f>
        <v>0</v>
      </c>
      <c r="BI800" s="185">
        <f>IF(N800="nulová",J800,0)</f>
        <v>0</v>
      </c>
      <c r="BJ800" s="23" t="s">
        <v>81</v>
      </c>
      <c r="BK800" s="185">
        <f>ROUND(I800*H800,2)</f>
        <v>0</v>
      </c>
      <c r="BL800" s="23" t="s">
        <v>253</v>
      </c>
      <c r="BM800" s="23" t="s">
        <v>1099</v>
      </c>
    </row>
    <row r="801" spans="2:51" s="11" customFormat="1" ht="13.5">
      <c r="B801" s="186"/>
      <c r="D801" s="187" t="s">
        <v>167</v>
      </c>
      <c r="E801" s="188" t="s">
        <v>5</v>
      </c>
      <c r="F801" s="189" t="s">
        <v>1100</v>
      </c>
      <c r="H801" s="190">
        <v>57.6</v>
      </c>
      <c r="I801" s="191"/>
      <c r="L801" s="186"/>
      <c r="M801" s="192"/>
      <c r="N801" s="193"/>
      <c r="O801" s="193"/>
      <c r="P801" s="193"/>
      <c r="Q801" s="193"/>
      <c r="R801" s="193"/>
      <c r="S801" s="193"/>
      <c r="T801" s="194"/>
      <c r="AT801" s="188" t="s">
        <v>167</v>
      </c>
      <c r="AU801" s="188" t="s">
        <v>83</v>
      </c>
      <c r="AV801" s="11" t="s">
        <v>83</v>
      </c>
      <c r="AW801" s="11" t="s">
        <v>36</v>
      </c>
      <c r="AX801" s="11" t="s">
        <v>73</v>
      </c>
      <c r="AY801" s="188" t="s">
        <v>157</v>
      </c>
    </row>
    <row r="802" spans="2:51" s="11" customFormat="1" ht="13.5">
      <c r="B802" s="186"/>
      <c r="D802" s="187" t="s">
        <v>167</v>
      </c>
      <c r="E802" s="188" t="s">
        <v>5</v>
      </c>
      <c r="F802" s="189" t="s">
        <v>1101</v>
      </c>
      <c r="H802" s="190">
        <v>31.8</v>
      </c>
      <c r="I802" s="191"/>
      <c r="L802" s="186"/>
      <c r="M802" s="192"/>
      <c r="N802" s="193"/>
      <c r="O802" s="193"/>
      <c r="P802" s="193"/>
      <c r="Q802" s="193"/>
      <c r="R802" s="193"/>
      <c r="S802" s="193"/>
      <c r="T802" s="194"/>
      <c r="AT802" s="188" t="s">
        <v>167</v>
      </c>
      <c r="AU802" s="188" t="s">
        <v>83</v>
      </c>
      <c r="AV802" s="11" t="s">
        <v>83</v>
      </c>
      <c r="AW802" s="11" t="s">
        <v>36</v>
      </c>
      <c r="AX802" s="11" t="s">
        <v>73</v>
      </c>
      <c r="AY802" s="188" t="s">
        <v>157</v>
      </c>
    </row>
    <row r="803" spans="2:51" s="11" customFormat="1" ht="13.5">
      <c r="B803" s="186"/>
      <c r="D803" s="187" t="s">
        <v>167</v>
      </c>
      <c r="E803" s="188" t="s">
        <v>5</v>
      </c>
      <c r="F803" s="189" t="s">
        <v>1102</v>
      </c>
      <c r="H803" s="190">
        <v>30.6</v>
      </c>
      <c r="I803" s="191"/>
      <c r="L803" s="186"/>
      <c r="M803" s="192"/>
      <c r="N803" s="193"/>
      <c r="O803" s="193"/>
      <c r="P803" s="193"/>
      <c r="Q803" s="193"/>
      <c r="R803" s="193"/>
      <c r="S803" s="193"/>
      <c r="T803" s="194"/>
      <c r="AT803" s="188" t="s">
        <v>167</v>
      </c>
      <c r="AU803" s="188" t="s">
        <v>83</v>
      </c>
      <c r="AV803" s="11" t="s">
        <v>83</v>
      </c>
      <c r="AW803" s="11" t="s">
        <v>36</v>
      </c>
      <c r="AX803" s="11" t="s">
        <v>73</v>
      </c>
      <c r="AY803" s="188" t="s">
        <v>157</v>
      </c>
    </row>
    <row r="804" spans="2:51" s="11" customFormat="1" ht="13.5">
      <c r="B804" s="186"/>
      <c r="D804" s="187" t="s">
        <v>167</v>
      </c>
      <c r="E804" s="188" t="s">
        <v>5</v>
      </c>
      <c r="F804" s="189" t="s">
        <v>1103</v>
      </c>
      <c r="H804" s="190">
        <v>10.12</v>
      </c>
      <c r="I804" s="191"/>
      <c r="L804" s="186"/>
      <c r="M804" s="192"/>
      <c r="N804" s="193"/>
      <c r="O804" s="193"/>
      <c r="P804" s="193"/>
      <c r="Q804" s="193"/>
      <c r="R804" s="193"/>
      <c r="S804" s="193"/>
      <c r="T804" s="194"/>
      <c r="AT804" s="188" t="s">
        <v>167</v>
      </c>
      <c r="AU804" s="188" t="s">
        <v>83</v>
      </c>
      <c r="AV804" s="11" t="s">
        <v>83</v>
      </c>
      <c r="AW804" s="11" t="s">
        <v>36</v>
      </c>
      <c r="AX804" s="11" t="s">
        <v>73</v>
      </c>
      <c r="AY804" s="188" t="s">
        <v>157</v>
      </c>
    </row>
    <row r="805" spans="2:51" s="11" customFormat="1" ht="13.5">
      <c r="B805" s="186"/>
      <c r="D805" s="187" t="s">
        <v>167</v>
      </c>
      <c r="E805" s="188" t="s">
        <v>5</v>
      </c>
      <c r="F805" s="189" t="s">
        <v>1104</v>
      </c>
      <c r="H805" s="190">
        <v>8.8</v>
      </c>
      <c r="I805" s="191"/>
      <c r="L805" s="186"/>
      <c r="M805" s="192"/>
      <c r="N805" s="193"/>
      <c r="O805" s="193"/>
      <c r="P805" s="193"/>
      <c r="Q805" s="193"/>
      <c r="R805" s="193"/>
      <c r="S805" s="193"/>
      <c r="T805" s="194"/>
      <c r="AT805" s="188" t="s">
        <v>167</v>
      </c>
      <c r="AU805" s="188" t="s">
        <v>83</v>
      </c>
      <c r="AV805" s="11" t="s">
        <v>83</v>
      </c>
      <c r="AW805" s="11" t="s">
        <v>36</v>
      </c>
      <c r="AX805" s="11" t="s">
        <v>73</v>
      </c>
      <c r="AY805" s="188" t="s">
        <v>157</v>
      </c>
    </row>
    <row r="806" spans="2:51" s="11" customFormat="1" ht="13.5">
      <c r="B806" s="186"/>
      <c r="D806" s="187" t="s">
        <v>167</v>
      </c>
      <c r="E806" s="188" t="s">
        <v>5</v>
      </c>
      <c r="F806" s="189" t="s">
        <v>1105</v>
      </c>
      <c r="H806" s="190">
        <v>9.92</v>
      </c>
      <c r="I806" s="191"/>
      <c r="L806" s="186"/>
      <c r="M806" s="192"/>
      <c r="N806" s="193"/>
      <c r="O806" s="193"/>
      <c r="P806" s="193"/>
      <c r="Q806" s="193"/>
      <c r="R806" s="193"/>
      <c r="S806" s="193"/>
      <c r="T806" s="194"/>
      <c r="AT806" s="188" t="s">
        <v>167</v>
      </c>
      <c r="AU806" s="188" t="s">
        <v>83</v>
      </c>
      <c r="AV806" s="11" t="s">
        <v>83</v>
      </c>
      <c r="AW806" s="11" t="s">
        <v>36</v>
      </c>
      <c r="AX806" s="11" t="s">
        <v>73</v>
      </c>
      <c r="AY806" s="188" t="s">
        <v>157</v>
      </c>
    </row>
    <row r="807" spans="2:51" s="11" customFormat="1" ht="13.5">
      <c r="B807" s="186"/>
      <c r="D807" s="187" t="s">
        <v>167</v>
      </c>
      <c r="E807" s="188" t="s">
        <v>5</v>
      </c>
      <c r="F807" s="189" t="s">
        <v>1106</v>
      </c>
      <c r="H807" s="190">
        <v>9.6</v>
      </c>
      <c r="I807" s="191"/>
      <c r="L807" s="186"/>
      <c r="M807" s="192"/>
      <c r="N807" s="193"/>
      <c r="O807" s="193"/>
      <c r="P807" s="193"/>
      <c r="Q807" s="193"/>
      <c r="R807" s="193"/>
      <c r="S807" s="193"/>
      <c r="T807" s="194"/>
      <c r="AT807" s="188" t="s">
        <v>167</v>
      </c>
      <c r="AU807" s="188" t="s">
        <v>83</v>
      </c>
      <c r="AV807" s="11" t="s">
        <v>83</v>
      </c>
      <c r="AW807" s="11" t="s">
        <v>36</v>
      </c>
      <c r="AX807" s="11" t="s">
        <v>73</v>
      </c>
      <c r="AY807" s="188" t="s">
        <v>157</v>
      </c>
    </row>
    <row r="808" spans="2:51" s="11" customFormat="1" ht="13.5">
      <c r="B808" s="186"/>
      <c r="D808" s="187" t="s">
        <v>167</v>
      </c>
      <c r="E808" s="188" t="s">
        <v>5</v>
      </c>
      <c r="F808" s="189" t="s">
        <v>1107</v>
      </c>
      <c r="H808" s="190">
        <v>7.5</v>
      </c>
      <c r="I808" s="191"/>
      <c r="L808" s="186"/>
      <c r="M808" s="192"/>
      <c r="N808" s="193"/>
      <c r="O808" s="193"/>
      <c r="P808" s="193"/>
      <c r="Q808" s="193"/>
      <c r="R808" s="193"/>
      <c r="S808" s="193"/>
      <c r="T808" s="194"/>
      <c r="AT808" s="188" t="s">
        <v>167</v>
      </c>
      <c r="AU808" s="188" t="s">
        <v>83</v>
      </c>
      <c r="AV808" s="11" t="s">
        <v>83</v>
      </c>
      <c r="AW808" s="11" t="s">
        <v>36</v>
      </c>
      <c r="AX808" s="11" t="s">
        <v>73</v>
      </c>
      <c r="AY808" s="188" t="s">
        <v>157</v>
      </c>
    </row>
    <row r="809" spans="2:51" s="11" customFormat="1" ht="13.5">
      <c r="B809" s="186"/>
      <c r="D809" s="187" t="s">
        <v>167</v>
      </c>
      <c r="E809" s="188" t="s">
        <v>5</v>
      </c>
      <c r="F809" s="189" t="s">
        <v>1108</v>
      </c>
      <c r="H809" s="190">
        <v>5.4</v>
      </c>
      <c r="I809" s="191"/>
      <c r="L809" s="186"/>
      <c r="M809" s="192"/>
      <c r="N809" s="193"/>
      <c r="O809" s="193"/>
      <c r="P809" s="193"/>
      <c r="Q809" s="193"/>
      <c r="R809" s="193"/>
      <c r="S809" s="193"/>
      <c r="T809" s="194"/>
      <c r="AT809" s="188" t="s">
        <v>167</v>
      </c>
      <c r="AU809" s="188" t="s">
        <v>83</v>
      </c>
      <c r="AV809" s="11" t="s">
        <v>83</v>
      </c>
      <c r="AW809" s="11" t="s">
        <v>36</v>
      </c>
      <c r="AX809" s="11" t="s">
        <v>73</v>
      </c>
      <c r="AY809" s="188" t="s">
        <v>157</v>
      </c>
    </row>
    <row r="810" spans="2:51" s="11" customFormat="1" ht="13.5">
      <c r="B810" s="186"/>
      <c r="D810" s="187" t="s">
        <v>167</v>
      </c>
      <c r="E810" s="188" t="s">
        <v>5</v>
      </c>
      <c r="F810" s="189" t="s">
        <v>1109</v>
      </c>
      <c r="H810" s="190">
        <v>6</v>
      </c>
      <c r="I810" s="191"/>
      <c r="L810" s="186"/>
      <c r="M810" s="192"/>
      <c r="N810" s="193"/>
      <c r="O810" s="193"/>
      <c r="P810" s="193"/>
      <c r="Q810" s="193"/>
      <c r="R810" s="193"/>
      <c r="S810" s="193"/>
      <c r="T810" s="194"/>
      <c r="AT810" s="188" t="s">
        <v>167</v>
      </c>
      <c r="AU810" s="188" t="s">
        <v>83</v>
      </c>
      <c r="AV810" s="11" t="s">
        <v>83</v>
      </c>
      <c r="AW810" s="11" t="s">
        <v>36</v>
      </c>
      <c r="AX810" s="11" t="s">
        <v>73</v>
      </c>
      <c r="AY810" s="188" t="s">
        <v>157</v>
      </c>
    </row>
    <row r="811" spans="2:51" s="11" customFormat="1" ht="13.5">
      <c r="B811" s="186"/>
      <c r="D811" s="187" t="s">
        <v>167</v>
      </c>
      <c r="E811" s="188" t="s">
        <v>5</v>
      </c>
      <c r="F811" s="189" t="s">
        <v>1110</v>
      </c>
      <c r="H811" s="190">
        <v>51.128</v>
      </c>
      <c r="I811" s="191"/>
      <c r="L811" s="186"/>
      <c r="M811" s="192"/>
      <c r="N811" s="193"/>
      <c r="O811" s="193"/>
      <c r="P811" s="193"/>
      <c r="Q811" s="193"/>
      <c r="R811" s="193"/>
      <c r="S811" s="193"/>
      <c r="T811" s="194"/>
      <c r="AT811" s="188" t="s">
        <v>167</v>
      </c>
      <c r="AU811" s="188" t="s">
        <v>83</v>
      </c>
      <c r="AV811" s="11" t="s">
        <v>83</v>
      </c>
      <c r="AW811" s="11" t="s">
        <v>36</v>
      </c>
      <c r="AX811" s="11" t="s">
        <v>73</v>
      </c>
      <c r="AY811" s="188" t="s">
        <v>157</v>
      </c>
    </row>
    <row r="812" spans="2:51" s="11" customFormat="1" ht="13.5">
      <c r="B812" s="186"/>
      <c r="D812" s="187" t="s">
        <v>167</v>
      </c>
      <c r="E812" s="188" t="s">
        <v>5</v>
      </c>
      <c r="F812" s="189" t="s">
        <v>1111</v>
      </c>
      <c r="H812" s="190">
        <v>9.696</v>
      </c>
      <c r="I812" s="191"/>
      <c r="L812" s="186"/>
      <c r="M812" s="192"/>
      <c r="N812" s="193"/>
      <c r="O812" s="193"/>
      <c r="P812" s="193"/>
      <c r="Q812" s="193"/>
      <c r="R812" s="193"/>
      <c r="S812" s="193"/>
      <c r="T812" s="194"/>
      <c r="AT812" s="188" t="s">
        <v>167</v>
      </c>
      <c r="AU812" s="188" t="s">
        <v>83</v>
      </c>
      <c r="AV812" s="11" t="s">
        <v>83</v>
      </c>
      <c r="AW812" s="11" t="s">
        <v>36</v>
      </c>
      <c r="AX812" s="11" t="s">
        <v>73</v>
      </c>
      <c r="AY812" s="188" t="s">
        <v>157</v>
      </c>
    </row>
    <row r="813" spans="2:51" s="11" customFormat="1" ht="13.5">
      <c r="B813" s="186"/>
      <c r="D813" s="187" t="s">
        <v>167</v>
      </c>
      <c r="E813" s="188" t="s">
        <v>5</v>
      </c>
      <c r="F813" s="189" t="s">
        <v>1112</v>
      </c>
      <c r="H813" s="190">
        <v>235.538</v>
      </c>
      <c r="I813" s="191"/>
      <c r="L813" s="186"/>
      <c r="M813" s="192"/>
      <c r="N813" s="193"/>
      <c r="O813" s="193"/>
      <c r="P813" s="193"/>
      <c r="Q813" s="193"/>
      <c r="R813" s="193"/>
      <c r="S813" s="193"/>
      <c r="T813" s="194"/>
      <c r="AT813" s="188" t="s">
        <v>167</v>
      </c>
      <c r="AU813" s="188" t="s">
        <v>83</v>
      </c>
      <c r="AV813" s="11" t="s">
        <v>83</v>
      </c>
      <c r="AW813" s="11" t="s">
        <v>36</v>
      </c>
      <c r="AX813" s="11" t="s">
        <v>73</v>
      </c>
      <c r="AY813" s="188" t="s">
        <v>157</v>
      </c>
    </row>
    <row r="814" spans="2:51" s="11" customFormat="1" ht="13.5">
      <c r="B814" s="186"/>
      <c r="D814" s="187" t="s">
        <v>167</v>
      </c>
      <c r="E814" s="188" t="s">
        <v>5</v>
      </c>
      <c r="F814" s="189" t="s">
        <v>1113</v>
      </c>
      <c r="H814" s="190">
        <v>23.166</v>
      </c>
      <c r="I814" s="191"/>
      <c r="L814" s="186"/>
      <c r="M814" s="192"/>
      <c r="N814" s="193"/>
      <c r="O814" s="193"/>
      <c r="P814" s="193"/>
      <c r="Q814" s="193"/>
      <c r="R814" s="193"/>
      <c r="S814" s="193"/>
      <c r="T814" s="194"/>
      <c r="AT814" s="188" t="s">
        <v>167</v>
      </c>
      <c r="AU814" s="188" t="s">
        <v>83</v>
      </c>
      <c r="AV814" s="11" t="s">
        <v>83</v>
      </c>
      <c r="AW814" s="11" t="s">
        <v>36</v>
      </c>
      <c r="AX814" s="11" t="s">
        <v>73</v>
      </c>
      <c r="AY814" s="188" t="s">
        <v>157</v>
      </c>
    </row>
    <row r="815" spans="2:51" s="11" customFormat="1" ht="13.5">
      <c r="B815" s="186"/>
      <c r="D815" s="187" t="s">
        <v>167</v>
      </c>
      <c r="E815" s="188" t="s">
        <v>5</v>
      </c>
      <c r="F815" s="189" t="s">
        <v>1114</v>
      </c>
      <c r="H815" s="190">
        <v>26.73</v>
      </c>
      <c r="I815" s="191"/>
      <c r="L815" s="186"/>
      <c r="M815" s="192"/>
      <c r="N815" s="193"/>
      <c r="O815" s="193"/>
      <c r="P815" s="193"/>
      <c r="Q815" s="193"/>
      <c r="R815" s="193"/>
      <c r="S815" s="193"/>
      <c r="T815" s="194"/>
      <c r="AT815" s="188" t="s">
        <v>167</v>
      </c>
      <c r="AU815" s="188" t="s">
        <v>83</v>
      </c>
      <c r="AV815" s="11" t="s">
        <v>83</v>
      </c>
      <c r="AW815" s="11" t="s">
        <v>36</v>
      </c>
      <c r="AX815" s="11" t="s">
        <v>73</v>
      </c>
      <c r="AY815" s="188" t="s">
        <v>157</v>
      </c>
    </row>
    <row r="816" spans="2:51" s="11" customFormat="1" ht="13.5">
      <c r="B816" s="186"/>
      <c r="D816" s="187" t="s">
        <v>167</v>
      </c>
      <c r="E816" s="188" t="s">
        <v>5</v>
      </c>
      <c r="F816" s="189" t="s">
        <v>1114</v>
      </c>
      <c r="H816" s="190">
        <v>26.73</v>
      </c>
      <c r="I816" s="191"/>
      <c r="L816" s="186"/>
      <c r="M816" s="192"/>
      <c r="N816" s="193"/>
      <c r="O816" s="193"/>
      <c r="P816" s="193"/>
      <c r="Q816" s="193"/>
      <c r="R816" s="193"/>
      <c r="S816" s="193"/>
      <c r="T816" s="194"/>
      <c r="AT816" s="188" t="s">
        <v>167</v>
      </c>
      <c r="AU816" s="188" t="s">
        <v>83</v>
      </c>
      <c r="AV816" s="11" t="s">
        <v>83</v>
      </c>
      <c r="AW816" s="11" t="s">
        <v>36</v>
      </c>
      <c r="AX816" s="11" t="s">
        <v>73</v>
      </c>
      <c r="AY816" s="188" t="s">
        <v>157</v>
      </c>
    </row>
    <row r="817" spans="2:51" s="11" customFormat="1" ht="13.5">
      <c r="B817" s="186"/>
      <c r="D817" s="187" t="s">
        <v>167</v>
      </c>
      <c r="E817" s="188" t="s">
        <v>5</v>
      </c>
      <c r="F817" s="189" t="s">
        <v>1115</v>
      </c>
      <c r="H817" s="190">
        <v>32.79</v>
      </c>
      <c r="I817" s="191"/>
      <c r="L817" s="186"/>
      <c r="M817" s="192"/>
      <c r="N817" s="193"/>
      <c r="O817" s="193"/>
      <c r="P817" s="193"/>
      <c r="Q817" s="193"/>
      <c r="R817" s="193"/>
      <c r="S817" s="193"/>
      <c r="T817" s="194"/>
      <c r="AT817" s="188" t="s">
        <v>167</v>
      </c>
      <c r="AU817" s="188" t="s">
        <v>83</v>
      </c>
      <c r="AV817" s="11" t="s">
        <v>83</v>
      </c>
      <c r="AW817" s="11" t="s">
        <v>36</v>
      </c>
      <c r="AX817" s="11" t="s">
        <v>73</v>
      </c>
      <c r="AY817" s="188" t="s">
        <v>157</v>
      </c>
    </row>
    <row r="818" spans="2:51" s="11" customFormat="1" ht="13.5">
      <c r="B818" s="186"/>
      <c r="D818" s="187" t="s">
        <v>167</v>
      </c>
      <c r="E818" s="188" t="s">
        <v>5</v>
      </c>
      <c r="F818" s="189" t="s">
        <v>1116</v>
      </c>
      <c r="H818" s="190">
        <v>33.09</v>
      </c>
      <c r="I818" s="191"/>
      <c r="L818" s="186"/>
      <c r="M818" s="192"/>
      <c r="N818" s="193"/>
      <c r="O818" s="193"/>
      <c r="P818" s="193"/>
      <c r="Q818" s="193"/>
      <c r="R818" s="193"/>
      <c r="S818" s="193"/>
      <c r="T818" s="194"/>
      <c r="AT818" s="188" t="s">
        <v>167</v>
      </c>
      <c r="AU818" s="188" t="s">
        <v>83</v>
      </c>
      <c r="AV818" s="11" t="s">
        <v>83</v>
      </c>
      <c r="AW818" s="11" t="s">
        <v>36</v>
      </c>
      <c r="AX818" s="11" t="s">
        <v>73</v>
      </c>
      <c r="AY818" s="188" t="s">
        <v>157</v>
      </c>
    </row>
    <row r="819" spans="2:51" s="11" customFormat="1" ht="13.5">
      <c r="B819" s="186"/>
      <c r="D819" s="187" t="s">
        <v>167</v>
      </c>
      <c r="E819" s="188" t="s">
        <v>5</v>
      </c>
      <c r="F819" s="189" t="s">
        <v>1117</v>
      </c>
      <c r="H819" s="190">
        <v>27.03</v>
      </c>
      <c r="I819" s="191"/>
      <c r="L819" s="186"/>
      <c r="M819" s="192"/>
      <c r="N819" s="193"/>
      <c r="O819" s="193"/>
      <c r="P819" s="193"/>
      <c r="Q819" s="193"/>
      <c r="R819" s="193"/>
      <c r="S819" s="193"/>
      <c r="T819" s="194"/>
      <c r="AT819" s="188" t="s">
        <v>167</v>
      </c>
      <c r="AU819" s="188" t="s">
        <v>83</v>
      </c>
      <c r="AV819" s="11" t="s">
        <v>83</v>
      </c>
      <c r="AW819" s="11" t="s">
        <v>36</v>
      </c>
      <c r="AX819" s="11" t="s">
        <v>73</v>
      </c>
      <c r="AY819" s="188" t="s">
        <v>157</v>
      </c>
    </row>
    <row r="820" spans="2:51" s="11" customFormat="1" ht="13.5">
      <c r="B820" s="186"/>
      <c r="D820" s="187" t="s">
        <v>167</v>
      </c>
      <c r="E820" s="188" t="s">
        <v>5</v>
      </c>
      <c r="F820" s="189" t="s">
        <v>1117</v>
      </c>
      <c r="H820" s="190">
        <v>27.03</v>
      </c>
      <c r="I820" s="191"/>
      <c r="L820" s="186"/>
      <c r="M820" s="192"/>
      <c r="N820" s="193"/>
      <c r="O820" s="193"/>
      <c r="P820" s="193"/>
      <c r="Q820" s="193"/>
      <c r="R820" s="193"/>
      <c r="S820" s="193"/>
      <c r="T820" s="194"/>
      <c r="AT820" s="188" t="s">
        <v>167</v>
      </c>
      <c r="AU820" s="188" t="s">
        <v>83</v>
      </c>
      <c r="AV820" s="11" t="s">
        <v>83</v>
      </c>
      <c r="AW820" s="11" t="s">
        <v>36</v>
      </c>
      <c r="AX820" s="11" t="s">
        <v>73</v>
      </c>
      <c r="AY820" s="188" t="s">
        <v>157</v>
      </c>
    </row>
    <row r="821" spans="2:51" s="11" customFormat="1" ht="13.5">
      <c r="B821" s="186"/>
      <c r="D821" s="187" t="s">
        <v>167</v>
      </c>
      <c r="E821" s="188" t="s">
        <v>5</v>
      </c>
      <c r="F821" s="189" t="s">
        <v>1118</v>
      </c>
      <c r="H821" s="190">
        <v>51.3</v>
      </c>
      <c r="I821" s="191"/>
      <c r="L821" s="186"/>
      <c r="M821" s="192"/>
      <c r="N821" s="193"/>
      <c r="O821" s="193"/>
      <c r="P821" s="193"/>
      <c r="Q821" s="193"/>
      <c r="R821" s="193"/>
      <c r="S821" s="193"/>
      <c r="T821" s="194"/>
      <c r="AT821" s="188" t="s">
        <v>167</v>
      </c>
      <c r="AU821" s="188" t="s">
        <v>83</v>
      </c>
      <c r="AV821" s="11" t="s">
        <v>83</v>
      </c>
      <c r="AW821" s="11" t="s">
        <v>36</v>
      </c>
      <c r="AX821" s="11" t="s">
        <v>73</v>
      </c>
      <c r="AY821" s="188" t="s">
        <v>157</v>
      </c>
    </row>
    <row r="822" spans="2:51" s="11" customFormat="1" ht="13.5">
      <c r="B822" s="186"/>
      <c r="D822" s="187" t="s">
        <v>167</v>
      </c>
      <c r="E822" s="188" t="s">
        <v>5</v>
      </c>
      <c r="F822" s="189" t="s">
        <v>1119</v>
      </c>
      <c r="H822" s="190">
        <v>14.64</v>
      </c>
      <c r="I822" s="191"/>
      <c r="L822" s="186"/>
      <c r="M822" s="192"/>
      <c r="N822" s="193"/>
      <c r="O822" s="193"/>
      <c r="P822" s="193"/>
      <c r="Q822" s="193"/>
      <c r="R822" s="193"/>
      <c r="S822" s="193"/>
      <c r="T822" s="194"/>
      <c r="AT822" s="188" t="s">
        <v>167</v>
      </c>
      <c r="AU822" s="188" t="s">
        <v>83</v>
      </c>
      <c r="AV822" s="11" t="s">
        <v>83</v>
      </c>
      <c r="AW822" s="11" t="s">
        <v>36</v>
      </c>
      <c r="AX822" s="11" t="s">
        <v>73</v>
      </c>
      <c r="AY822" s="188" t="s">
        <v>157</v>
      </c>
    </row>
    <row r="823" spans="2:51" s="11" customFormat="1" ht="13.5">
      <c r="B823" s="186"/>
      <c r="D823" s="187" t="s">
        <v>167</v>
      </c>
      <c r="E823" s="188" t="s">
        <v>5</v>
      </c>
      <c r="F823" s="189" t="s">
        <v>1120</v>
      </c>
      <c r="H823" s="190">
        <v>17.24</v>
      </c>
      <c r="I823" s="191"/>
      <c r="L823" s="186"/>
      <c r="M823" s="192"/>
      <c r="N823" s="193"/>
      <c r="O823" s="193"/>
      <c r="P823" s="193"/>
      <c r="Q823" s="193"/>
      <c r="R823" s="193"/>
      <c r="S823" s="193"/>
      <c r="T823" s="194"/>
      <c r="AT823" s="188" t="s">
        <v>167</v>
      </c>
      <c r="AU823" s="188" t="s">
        <v>83</v>
      </c>
      <c r="AV823" s="11" t="s">
        <v>83</v>
      </c>
      <c r="AW823" s="11" t="s">
        <v>36</v>
      </c>
      <c r="AX823" s="11" t="s">
        <v>73</v>
      </c>
      <c r="AY823" s="188" t="s">
        <v>157</v>
      </c>
    </row>
    <row r="824" spans="2:51" s="11" customFormat="1" ht="13.5">
      <c r="B824" s="186"/>
      <c r="D824" s="187" t="s">
        <v>167</v>
      </c>
      <c r="E824" s="188" t="s">
        <v>5</v>
      </c>
      <c r="F824" s="189" t="s">
        <v>1121</v>
      </c>
      <c r="H824" s="190">
        <v>22.28</v>
      </c>
      <c r="I824" s="191"/>
      <c r="L824" s="186"/>
      <c r="M824" s="192"/>
      <c r="N824" s="193"/>
      <c r="O824" s="193"/>
      <c r="P824" s="193"/>
      <c r="Q824" s="193"/>
      <c r="R824" s="193"/>
      <c r="S824" s="193"/>
      <c r="T824" s="194"/>
      <c r="AT824" s="188" t="s">
        <v>167</v>
      </c>
      <c r="AU824" s="188" t="s">
        <v>83</v>
      </c>
      <c r="AV824" s="11" t="s">
        <v>83</v>
      </c>
      <c r="AW824" s="11" t="s">
        <v>36</v>
      </c>
      <c r="AX824" s="11" t="s">
        <v>73</v>
      </c>
      <c r="AY824" s="188" t="s">
        <v>157</v>
      </c>
    </row>
    <row r="825" spans="2:51" s="11" customFormat="1" ht="13.5">
      <c r="B825" s="186"/>
      <c r="D825" s="187" t="s">
        <v>167</v>
      </c>
      <c r="E825" s="188" t="s">
        <v>5</v>
      </c>
      <c r="F825" s="189" t="s">
        <v>1122</v>
      </c>
      <c r="H825" s="190">
        <v>12.8</v>
      </c>
      <c r="I825" s="191"/>
      <c r="L825" s="186"/>
      <c r="M825" s="192"/>
      <c r="N825" s="193"/>
      <c r="O825" s="193"/>
      <c r="P825" s="193"/>
      <c r="Q825" s="193"/>
      <c r="R825" s="193"/>
      <c r="S825" s="193"/>
      <c r="T825" s="194"/>
      <c r="AT825" s="188" t="s">
        <v>167</v>
      </c>
      <c r="AU825" s="188" t="s">
        <v>83</v>
      </c>
      <c r="AV825" s="11" t="s">
        <v>83</v>
      </c>
      <c r="AW825" s="11" t="s">
        <v>36</v>
      </c>
      <c r="AX825" s="11" t="s">
        <v>73</v>
      </c>
      <c r="AY825" s="188" t="s">
        <v>157</v>
      </c>
    </row>
    <row r="826" spans="2:51" s="11" customFormat="1" ht="13.5">
      <c r="B826" s="186"/>
      <c r="D826" s="187" t="s">
        <v>167</v>
      </c>
      <c r="E826" s="188" t="s">
        <v>5</v>
      </c>
      <c r="F826" s="189" t="s">
        <v>1123</v>
      </c>
      <c r="H826" s="190">
        <v>8</v>
      </c>
      <c r="I826" s="191"/>
      <c r="L826" s="186"/>
      <c r="M826" s="192"/>
      <c r="N826" s="193"/>
      <c r="O826" s="193"/>
      <c r="P826" s="193"/>
      <c r="Q826" s="193"/>
      <c r="R826" s="193"/>
      <c r="S826" s="193"/>
      <c r="T826" s="194"/>
      <c r="AT826" s="188" t="s">
        <v>167</v>
      </c>
      <c r="AU826" s="188" t="s">
        <v>83</v>
      </c>
      <c r="AV826" s="11" t="s">
        <v>83</v>
      </c>
      <c r="AW826" s="11" t="s">
        <v>36</v>
      </c>
      <c r="AX826" s="11" t="s">
        <v>73</v>
      </c>
      <c r="AY826" s="188" t="s">
        <v>157</v>
      </c>
    </row>
    <row r="827" spans="2:51" s="11" customFormat="1" ht="13.5">
      <c r="B827" s="186"/>
      <c r="D827" s="187" t="s">
        <v>167</v>
      </c>
      <c r="E827" s="188" t="s">
        <v>5</v>
      </c>
      <c r="F827" s="189" t="s">
        <v>1123</v>
      </c>
      <c r="H827" s="190">
        <v>8</v>
      </c>
      <c r="I827" s="191"/>
      <c r="L827" s="186"/>
      <c r="M827" s="192"/>
      <c r="N827" s="193"/>
      <c r="O827" s="193"/>
      <c r="P827" s="193"/>
      <c r="Q827" s="193"/>
      <c r="R827" s="193"/>
      <c r="S827" s="193"/>
      <c r="T827" s="194"/>
      <c r="AT827" s="188" t="s">
        <v>167</v>
      </c>
      <c r="AU827" s="188" t="s">
        <v>83</v>
      </c>
      <c r="AV827" s="11" t="s">
        <v>83</v>
      </c>
      <c r="AW827" s="11" t="s">
        <v>36</v>
      </c>
      <c r="AX827" s="11" t="s">
        <v>73</v>
      </c>
      <c r="AY827" s="188" t="s">
        <v>157</v>
      </c>
    </row>
    <row r="828" spans="2:51" s="11" customFormat="1" ht="13.5">
      <c r="B828" s="186"/>
      <c r="D828" s="187" t="s">
        <v>167</v>
      </c>
      <c r="E828" s="188" t="s">
        <v>5</v>
      </c>
      <c r="F828" s="189" t="s">
        <v>1124</v>
      </c>
      <c r="H828" s="190">
        <v>13</v>
      </c>
      <c r="I828" s="191"/>
      <c r="L828" s="186"/>
      <c r="M828" s="192"/>
      <c r="N828" s="193"/>
      <c r="O828" s="193"/>
      <c r="P828" s="193"/>
      <c r="Q828" s="193"/>
      <c r="R828" s="193"/>
      <c r="S828" s="193"/>
      <c r="T828" s="194"/>
      <c r="AT828" s="188" t="s">
        <v>167</v>
      </c>
      <c r="AU828" s="188" t="s">
        <v>83</v>
      </c>
      <c r="AV828" s="11" t="s">
        <v>83</v>
      </c>
      <c r="AW828" s="11" t="s">
        <v>36</v>
      </c>
      <c r="AX828" s="11" t="s">
        <v>73</v>
      </c>
      <c r="AY828" s="188" t="s">
        <v>157</v>
      </c>
    </row>
    <row r="829" spans="2:51" s="11" customFormat="1" ht="13.5">
      <c r="B829" s="186"/>
      <c r="D829" s="187" t="s">
        <v>167</v>
      </c>
      <c r="E829" s="188" t="s">
        <v>5</v>
      </c>
      <c r="F829" s="189" t="s">
        <v>1124</v>
      </c>
      <c r="H829" s="190">
        <v>13</v>
      </c>
      <c r="I829" s="191"/>
      <c r="L829" s="186"/>
      <c r="M829" s="192"/>
      <c r="N829" s="193"/>
      <c r="O829" s="193"/>
      <c r="P829" s="193"/>
      <c r="Q829" s="193"/>
      <c r="R829" s="193"/>
      <c r="S829" s="193"/>
      <c r="T829" s="194"/>
      <c r="AT829" s="188" t="s">
        <v>167</v>
      </c>
      <c r="AU829" s="188" t="s">
        <v>83</v>
      </c>
      <c r="AV829" s="11" t="s">
        <v>83</v>
      </c>
      <c r="AW829" s="11" t="s">
        <v>36</v>
      </c>
      <c r="AX829" s="11" t="s">
        <v>73</v>
      </c>
      <c r="AY829" s="188" t="s">
        <v>157</v>
      </c>
    </row>
    <row r="830" spans="2:51" s="11" customFormat="1" ht="13.5">
      <c r="B830" s="186"/>
      <c r="D830" s="187" t="s">
        <v>167</v>
      </c>
      <c r="E830" s="188" t="s">
        <v>5</v>
      </c>
      <c r="F830" s="189" t="s">
        <v>1125</v>
      </c>
      <c r="H830" s="190">
        <v>11.2</v>
      </c>
      <c r="I830" s="191"/>
      <c r="L830" s="186"/>
      <c r="M830" s="192"/>
      <c r="N830" s="193"/>
      <c r="O830" s="193"/>
      <c r="P830" s="193"/>
      <c r="Q830" s="193"/>
      <c r="R830" s="193"/>
      <c r="S830" s="193"/>
      <c r="T830" s="194"/>
      <c r="AT830" s="188" t="s">
        <v>167</v>
      </c>
      <c r="AU830" s="188" t="s">
        <v>83</v>
      </c>
      <c r="AV830" s="11" t="s">
        <v>83</v>
      </c>
      <c r="AW830" s="11" t="s">
        <v>36</v>
      </c>
      <c r="AX830" s="11" t="s">
        <v>73</v>
      </c>
      <c r="AY830" s="188" t="s">
        <v>157</v>
      </c>
    </row>
    <row r="831" spans="2:51" s="11" customFormat="1" ht="13.5">
      <c r="B831" s="186"/>
      <c r="D831" s="187" t="s">
        <v>167</v>
      </c>
      <c r="E831" s="188" t="s">
        <v>5</v>
      </c>
      <c r="F831" s="189" t="s">
        <v>1125</v>
      </c>
      <c r="H831" s="190">
        <v>11.2</v>
      </c>
      <c r="I831" s="191"/>
      <c r="L831" s="186"/>
      <c r="M831" s="192"/>
      <c r="N831" s="193"/>
      <c r="O831" s="193"/>
      <c r="P831" s="193"/>
      <c r="Q831" s="193"/>
      <c r="R831" s="193"/>
      <c r="S831" s="193"/>
      <c r="T831" s="194"/>
      <c r="AT831" s="188" t="s">
        <v>167</v>
      </c>
      <c r="AU831" s="188" t="s">
        <v>83</v>
      </c>
      <c r="AV831" s="11" t="s">
        <v>83</v>
      </c>
      <c r="AW831" s="11" t="s">
        <v>36</v>
      </c>
      <c r="AX831" s="11" t="s">
        <v>73</v>
      </c>
      <c r="AY831" s="188" t="s">
        <v>157</v>
      </c>
    </row>
    <row r="832" spans="2:51" s="11" customFormat="1" ht="13.5">
      <c r="B832" s="186"/>
      <c r="D832" s="187" t="s">
        <v>167</v>
      </c>
      <c r="E832" s="188" t="s">
        <v>5</v>
      </c>
      <c r="F832" s="189" t="s">
        <v>1126</v>
      </c>
      <c r="H832" s="190">
        <v>15.4</v>
      </c>
      <c r="I832" s="191"/>
      <c r="L832" s="186"/>
      <c r="M832" s="192"/>
      <c r="N832" s="193"/>
      <c r="O832" s="193"/>
      <c r="P832" s="193"/>
      <c r="Q832" s="193"/>
      <c r="R832" s="193"/>
      <c r="S832" s="193"/>
      <c r="T832" s="194"/>
      <c r="AT832" s="188" t="s">
        <v>167</v>
      </c>
      <c r="AU832" s="188" t="s">
        <v>83</v>
      </c>
      <c r="AV832" s="11" t="s">
        <v>83</v>
      </c>
      <c r="AW832" s="11" t="s">
        <v>36</v>
      </c>
      <c r="AX832" s="11" t="s">
        <v>73</v>
      </c>
      <c r="AY832" s="188" t="s">
        <v>157</v>
      </c>
    </row>
    <row r="833" spans="2:51" s="11" customFormat="1" ht="13.5">
      <c r="B833" s="186"/>
      <c r="D833" s="187" t="s">
        <v>167</v>
      </c>
      <c r="E833" s="188" t="s">
        <v>5</v>
      </c>
      <c r="F833" s="189" t="s">
        <v>1127</v>
      </c>
      <c r="H833" s="190">
        <v>12.2</v>
      </c>
      <c r="I833" s="191"/>
      <c r="L833" s="186"/>
      <c r="M833" s="192"/>
      <c r="N833" s="193"/>
      <c r="O833" s="193"/>
      <c r="P833" s="193"/>
      <c r="Q833" s="193"/>
      <c r="R833" s="193"/>
      <c r="S833" s="193"/>
      <c r="T833" s="194"/>
      <c r="AT833" s="188" t="s">
        <v>167</v>
      </c>
      <c r="AU833" s="188" t="s">
        <v>83</v>
      </c>
      <c r="AV833" s="11" t="s">
        <v>83</v>
      </c>
      <c r="AW833" s="11" t="s">
        <v>36</v>
      </c>
      <c r="AX833" s="11" t="s">
        <v>73</v>
      </c>
      <c r="AY833" s="188" t="s">
        <v>157</v>
      </c>
    </row>
    <row r="834" spans="2:51" s="11" customFormat="1" ht="13.5">
      <c r="B834" s="186"/>
      <c r="D834" s="187" t="s">
        <v>167</v>
      </c>
      <c r="E834" s="188" t="s">
        <v>5</v>
      </c>
      <c r="F834" s="189" t="s">
        <v>1128</v>
      </c>
      <c r="H834" s="190">
        <v>40.96</v>
      </c>
      <c r="I834" s="191"/>
      <c r="L834" s="186"/>
      <c r="M834" s="192"/>
      <c r="N834" s="193"/>
      <c r="O834" s="193"/>
      <c r="P834" s="193"/>
      <c r="Q834" s="193"/>
      <c r="R834" s="193"/>
      <c r="S834" s="193"/>
      <c r="T834" s="194"/>
      <c r="AT834" s="188" t="s">
        <v>167</v>
      </c>
      <c r="AU834" s="188" t="s">
        <v>83</v>
      </c>
      <c r="AV834" s="11" t="s">
        <v>83</v>
      </c>
      <c r="AW834" s="11" t="s">
        <v>36</v>
      </c>
      <c r="AX834" s="11" t="s">
        <v>73</v>
      </c>
      <c r="AY834" s="188" t="s">
        <v>157</v>
      </c>
    </row>
    <row r="835" spans="2:51" s="11" customFormat="1" ht="13.5">
      <c r="B835" s="186"/>
      <c r="D835" s="187" t="s">
        <v>167</v>
      </c>
      <c r="E835" s="188" t="s">
        <v>5</v>
      </c>
      <c r="F835" s="189" t="s">
        <v>1129</v>
      </c>
      <c r="H835" s="190">
        <v>7.2</v>
      </c>
      <c r="I835" s="191"/>
      <c r="L835" s="186"/>
      <c r="M835" s="192"/>
      <c r="N835" s="193"/>
      <c r="O835" s="193"/>
      <c r="P835" s="193"/>
      <c r="Q835" s="193"/>
      <c r="R835" s="193"/>
      <c r="S835" s="193"/>
      <c r="T835" s="194"/>
      <c r="AT835" s="188" t="s">
        <v>167</v>
      </c>
      <c r="AU835" s="188" t="s">
        <v>83</v>
      </c>
      <c r="AV835" s="11" t="s">
        <v>83</v>
      </c>
      <c r="AW835" s="11" t="s">
        <v>36</v>
      </c>
      <c r="AX835" s="11" t="s">
        <v>73</v>
      </c>
      <c r="AY835" s="188" t="s">
        <v>157</v>
      </c>
    </row>
    <row r="836" spans="2:51" s="11" customFormat="1" ht="13.5">
      <c r="B836" s="186"/>
      <c r="D836" s="187" t="s">
        <v>167</v>
      </c>
      <c r="E836" s="188" t="s">
        <v>5</v>
      </c>
      <c r="F836" s="189" t="s">
        <v>1130</v>
      </c>
      <c r="H836" s="190">
        <v>60.992</v>
      </c>
      <c r="I836" s="191"/>
      <c r="L836" s="186"/>
      <c r="M836" s="192"/>
      <c r="N836" s="193"/>
      <c r="O836" s="193"/>
      <c r="P836" s="193"/>
      <c r="Q836" s="193"/>
      <c r="R836" s="193"/>
      <c r="S836" s="193"/>
      <c r="T836" s="194"/>
      <c r="AT836" s="188" t="s">
        <v>167</v>
      </c>
      <c r="AU836" s="188" t="s">
        <v>83</v>
      </c>
      <c r="AV836" s="11" t="s">
        <v>83</v>
      </c>
      <c r="AW836" s="11" t="s">
        <v>36</v>
      </c>
      <c r="AX836" s="11" t="s">
        <v>73</v>
      </c>
      <c r="AY836" s="188" t="s">
        <v>157</v>
      </c>
    </row>
    <row r="837" spans="2:51" s="12" customFormat="1" ht="13.5">
      <c r="B837" s="198"/>
      <c r="D837" s="187" t="s">
        <v>167</v>
      </c>
      <c r="E837" s="199" t="s">
        <v>5</v>
      </c>
      <c r="F837" s="200" t="s">
        <v>523</v>
      </c>
      <c r="H837" s="201">
        <v>989.68</v>
      </c>
      <c r="I837" s="202"/>
      <c r="L837" s="198"/>
      <c r="M837" s="203"/>
      <c r="N837" s="204"/>
      <c r="O837" s="204"/>
      <c r="P837" s="204"/>
      <c r="Q837" s="204"/>
      <c r="R837" s="204"/>
      <c r="S837" s="204"/>
      <c r="T837" s="205"/>
      <c r="AT837" s="199" t="s">
        <v>167</v>
      </c>
      <c r="AU837" s="199" t="s">
        <v>83</v>
      </c>
      <c r="AV837" s="12" t="s">
        <v>165</v>
      </c>
      <c r="AW837" s="12" t="s">
        <v>36</v>
      </c>
      <c r="AX837" s="12" t="s">
        <v>81</v>
      </c>
      <c r="AY837" s="199" t="s">
        <v>157</v>
      </c>
    </row>
    <row r="838" spans="2:65" s="1" customFormat="1" ht="25.5" customHeight="1">
      <c r="B838" s="173"/>
      <c r="C838" s="174" t="s">
        <v>1131</v>
      </c>
      <c r="D838" s="174" t="s">
        <v>160</v>
      </c>
      <c r="E838" s="175" t="s">
        <v>1132</v>
      </c>
      <c r="F838" s="176" t="s">
        <v>1133</v>
      </c>
      <c r="G838" s="177" t="s">
        <v>207</v>
      </c>
      <c r="H838" s="178">
        <v>349.349</v>
      </c>
      <c r="I838" s="179"/>
      <c r="J838" s="180">
        <f>ROUND(I838*H838,2)</f>
        <v>0</v>
      </c>
      <c r="K838" s="176" t="s">
        <v>164</v>
      </c>
      <c r="L838" s="40"/>
      <c r="M838" s="181" t="s">
        <v>5</v>
      </c>
      <c r="N838" s="182" t="s">
        <v>44</v>
      </c>
      <c r="O838" s="41"/>
      <c r="P838" s="183">
        <f>O838*H838</f>
        <v>0</v>
      </c>
      <c r="Q838" s="183">
        <v>0.003</v>
      </c>
      <c r="R838" s="183">
        <f>Q838*H838</f>
        <v>1.048047</v>
      </c>
      <c r="S838" s="183">
        <v>0</v>
      </c>
      <c r="T838" s="184">
        <f>S838*H838</f>
        <v>0</v>
      </c>
      <c r="AR838" s="23" t="s">
        <v>253</v>
      </c>
      <c r="AT838" s="23" t="s">
        <v>160</v>
      </c>
      <c r="AU838" s="23" t="s">
        <v>83</v>
      </c>
      <c r="AY838" s="23" t="s">
        <v>157</v>
      </c>
      <c r="BE838" s="185">
        <f>IF(N838="základní",J838,0)</f>
        <v>0</v>
      </c>
      <c r="BF838" s="185">
        <f>IF(N838="snížená",J838,0)</f>
        <v>0</v>
      </c>
      <c r="BG838" s="185">
        <f>IF(N838="zákl. přenesená",J838,0)</f>
        <v>0</v>
      </c>
      <c r="BH838" s="185">
        <f>IF(N838="sníž. přenesená",J838,0)</f>
        <v>0</v>
      </c>
      <c r="BI838" s="185">
        <f>IF(N838="nulová",J838,0)</f>
        <v>0</v>
      </c>
      <c r="BJ838" s="23" t="s">
        <v>81</v>
      </c>
      <c r="BK838" s="185">
        <f>ROUND(I838*H838,2)</f>
        <v>0</v>
      </c>
      <c r="BL838" s="23" t="s">
        <v>253</v>
      </c>
      <c r="BM838" s="23" t="s">
        <v>1134</v>
      </c>
    </row>
    <row r="839" spans="2:51" s="11" customFormat="1" ht="13.5">
      <c r="B839" s="186"/>
      <c r="D839" s="187" t="s">
        <v>167</v>
      </c>
      <c r="E839" s="188" t="s">
        <v>5</v>
      </c>
      <c r="F839" s="189" t="s">
        <v>320</v>
      </c>
      <c r="H839" s="190">
        <v>16.5</v>
      </c>
      <c r="I839" s="191"/>
      <c r="L839" s="186"/>
      <c r="M839" s="192"/>
      <c r="N839" s="193"/>
      <c r="O839" s="193"/>
      <c r="P839" s="193"/>
      <c r="Q839" s="193"/>
      <c r="R839" s="193"/>
      <c r="S839" s="193"/>
      <c r="T839" s="194"/>
      <c r="AT839" s="188" t="s">
        <v>167</v>
      </c>
      <c r="AU839" s="188" t="s">
        <v>83</v>
      </c>
      <c r="AV839" s="11" t="s">
        <v>83</v>
      </c>
      <c r="AW839" s="11" t="s">
        <v>36</v>
      </c>
      <c r="AX839" s="11" t="s">
        <v>73</v>
      </c>
      <c r="AY839" s="188" t="s">
        <v>157</v>
      </c>
    </row>
    <row r="840" spans="2:51" s="11" customFormat="1" ht="13.5">
      <c r="B840" s="186"/>
      <c r="D840" s="187" t="s">
        <v>167</v>
      </c>
      <c r="E840" s="188" t="s">
        <v>5</v>
      </c>
      <c r="F840" s="189" t="s">
        <v>321</v>
      </c>
      <c r="H840" s="190">
        <v>5.4</v>
      </c>
      <c r="I840" s="191"/>
      <c r="L840" s="186"/>
      <c r="M840" s="192"/>
      <c r="N840" s="193"/>
      <c r="O840" s="193"/>
      <c r="P840" s="193"/>
      <c r="Q840" s="193"/>
      <c r="R840" s="193"/>
      <c r="S840" s="193"/>
      <c r="T840" s="194"/>
      <c r="AT840" s="188" t="s">
        <v>167</v>
      </c>
      <c r="AU840" s="188" t="s">
        <v>83</v>
      </c>
      <c r="AV840" s="11" t="s">
        <v>83</v>
      </c>
      <c r="AW840" s="11" t="s">
        <v>36</v>
      </c>
      <c r="AX840" s="11" t="s">
        <v>73</v>
      </c>
      <c r="AY840" s="188" t="s">
        <v>157</v>
      </c>
    </row>
    <row r="841" spans="2:51" s="11" customFormat="1" ht="13.5">
      <c r="B841" s="186"/>
      <c r="D841" s="187" t="s">
        <v>167</v>
      </c>
      <c r="E841" s="188" t="s">
        <v>5</v>
      </c>
      <c r="F841" s="189" t="s">
        <v>322</v>
      </c>
      <c r="H841" s="190">
        <v>1.8</v>
      </c>
      <c r="I841" s="191"/>
      <c r="L841" s="186"/>
      <c r="M841" s="192"/>
      <c r="N841" s="193"/>
      <c r="O841" s="193"/>
      <c r="P841" s="193"/>
      <c r="Q841" s="193"/>
      <c r="R841" s="193"/>
      <c r="S841" s="193"/>
      <c r="T841" s="194"/>
      <c r="AT841" s="188" t="s">
        <v>167</v>
      </c>
      <c r="AU841" s="188" t="s">
        <v>83</v>
      </c>
      <c r="AV841" s="11" t="s">
        <v>83</v>
      </c>
      <c r="AW841" s="11" t="s">
        <v>36</v>
      </c>
      <c r="AX841" s="11" t="s">
        <v>73</v>
      </c>
      <c r="AY841" s="188" t="s">
        <v>157</v>
      </c>
    </row>
    <row r="842" spans="2:51" s="11" customFormat="1" ht="13.5">
      <c r="B842" s="186"/>
      <c r="D842" s="187" t="s">
        <v>167</v>
      </c>
      <c r="E842" s="188" t="s">
        <v>5</v>
      </c>
      <c r="F842" s="189" t="s">
        <v>323</v>
      </c>
      <c r="H842" s="190">
        <v>21.28</v>
      </c>
      <c r="I842" s="191"/>
      <c r="L842" s="186"/>
      <c r="M842" s="192"/>
      <c r="N842" s="193"/>
      <c r="O842" s="193"/>
      <c r="P842" s="193"/>
      <c r="Q842" s="193"/>
      <c r="R842" s="193"/>
      <c r="S842" s="193"/>
      <c r="T842" s="194"/>
      <c r="AT842" s="188" t="s">
        <v>167</v>
      </c>
      <c r="AU842" s="188" t="s">
        <v>83</v>
      </c>
      <c r="AV842" s="11" t="s">
        <v>83</v>
      </c>
      <c r="AW842" s="11" t="s">
        <v>36</v>
      </c>
      <c r="AX842" s="11" t="s">
        <v>73</v>
      </c>
      <c r="AY842" s="188" t="s">
        <v>157</v>
      </c>
    </row>
    <row r="843" spans="2:51" s="11" customFormat="1" ht="13.5">
      <c r="B843" s="186"/>
      <c r="D843" s="187" t="s">
        <v>167</v>
      </c>
      <c r="E843" s="188" t="s">
        <v>5</v>
      </c>
      <c r="F843" s="189" t="s">
        <v>323</v>
      </c>
      <c r="H843" s="190">
        <v>21.28</v>
      </c>
      <c r="I843" s="191"/>
      <c r="L843" s="186"/>
      <c r="M843" s="192"/>
      <c r="N843" s="193"/>
      <c r="O843" s="193"/>
      <c r="P843" s="193"/>
      <c r="Q843" s="193"/>
      <c r="R843" s="193"/>
      <c r="S843" s="193"/>
      <c r="T843" s="194"/>
      <c r="AT843" s="188" t="s">
        <v>167</v>
      </c>
      <c r="AU843" s="188" t="s">
        <v>83</v>
      </c>
      <c r="AV843" s="11" t="s">
        <v>83</v>
      </c>
      <c r="AW843" s="11" t="s">
        <v>36</v>
      </c>
      <c r="AX843" s="11" t="s">
        <v>73</v>
      </c>
      <c r="AY843" s="188" t="s">
        <v>157</v>
      </c>
    </row>
    <row r="844" spans="2:51" s="11" customFormat="1" ht="13.5">
      <c r="B844" s="186"/>
      <c r="D844" s="187" t="s">
        <v>167</v>
      </c>
      <c r="E844" s="188" t="s">
        <v>5</v>
      </c>
      <c r="F844" s="189" t="s">
        <v>324</v>
      </c>
      <c r="H844" s="190">
        <v>3</v>
      </c>
      <c r="I844" s="191"/>
      <c r="L844" s="186"/>
      <c r="M844" s="192"/>
      <c r="N844" s="193"/>
      <c r="O844" s="193"/>
      <c r="P844" s="193"/>
      <c r="Q844" s="193"/>
      <c r="R844" s="193"/>
      <c r="S844" s="193"/>
      <c r="T844" s="194"/>
      <c r="AT844" s="188" t="s">
        <v>167</v>
      </c>
      <c r="AU844" s="188" t="s">
        <v>83</v>
      </c>
      <c r="AV844" s="11" t="s">
        <v>83</v>
      </c>
      <c r="AW844" s="11" t="s">
        <v>36</v>
      </c>
      <c r="AX844" s="11" t="s">
        <v>73</v>
      </c>
      <c r="AY844" s="188" t="s">
        <v>157</v>
      </c>
    </row>
    <row r="845" spans="2:51" s="11" customFormat="1" ht="13.5">
      <c r="B845" s="186"/>
      <c r="D845" s="187" t="s">
        <v>167</v>
      </c>
      <c r="E845" s="188" t="s">
        <v>5</v>
      </c>
      <c r="F845" s="189" t="s">
        <v>325</v>
      </c>
      <c r="H845" s="190">
        <v>23.784</v>
      </c>
      <c r="I845" s="191"/>
      <c r="L845" s="186"/>
      <c r="M845" s="192"/>
      <c r="N845" s="193"/>
      <c r="O845" s="193"/>
      <c r="P845" s="193"/>
      <c r="Q845" s="193"/>
      <c r="R845" s="193"/>
      <c r="S845" s="193"/>
      <c r="T845" s="194"/>
      <c r="AT845" s="188" t="s">
        <v>167</v>
      </c>
      <c r="AU845" s="188" t="s">
        <v>83</v>
      </c>
      <c r="AV845" s="11" t="s">
        <v>83</v>
      </c>
      <c r="AW845" s="11" t="s">
        <v>36</v>
      </c>
      <c r="AX845" s="11" t="s">
        <v>73</v>
      </c>
      <c r="AY845" s="188" t="s">
        <v>157</v>
      </c>
    </row>
    <row r="846" spans="2:51" s="11" customFormat="1" ht="13.5">
      <c r="B846" s="186"/>
      <c r="D846" s="187" t="s">
        <v>167</v>
      </c>
      <c r="E846" s="188" t="s">
        <v>5</v>
      </c>
      <c r="F846" s="189" t="s">
        <v>326</v>
      </c>
      <c r="H846" s="190">
        <v>15.808</v>
      </c>
      <c r="I846" s="191"/>
      <c r="L846" s="186"/>
      <c r="M846" s="192"/>
      <c r="N846" s="193"/>
      <c r="O846" s="193"/>
      <c r="P846" s="193"/>
      <c r="Q846" s="193"/>
      <c r="R846" s="193"/>
      <c r="S846" s="193"/>
      <c r="T846" s="194"/>
      <c r="AT846" s="188" t="s">
        <v>167</v>
      </c>
      <c r="AU846" s="188" t="s">
        <v>83</v>
      </c>
      <c r="AV846" s="11" t="s">
        <v>83</v>
      </c>
      <c r="AW846" s="11" t="s">
        <v>36</v>
      </c>
      <c r="AX846" s="11" t="s">
        <v>73</v>
      </c>
      <c r="AY846" s="188" t="s">
        <v>157</v>
      </c>
    </row>
    <row r="847" spans="2:51" s="11" customFormat="1" ht="13.5">
      <c r="B847" s="186"/>
      <c r="D847" s="187" t="s">
        <v>167</v>
      </c>
      <c r="E847" s="188" t="s">
        <v>5</v>
      </c>
      <c r="F847" s="189" t="s">
        <v>327</v>
      </c>
      <c r="H847" s="190">
        <v>11.688</v>
      </c>
      <c r="I847" s="191"/>
      <c r="L847" s="186"/>
      <c r="M847" s="192"/>
      <c r="N847" s="193"/>
      <c r="O847" s="193"/>
      <c r="P847" s="193"/>
      <c r="Q847" s="193"/>
      <c r="R847" s="193"/>
      <c r="S847" s="193"/>
      <c r="T847" s="194"/>
      <c r="AT847" s="188" t="s">
        <v>167</v>
      </c>
      <c r="AU847" s="188" t="s">
        <v>83</v>
      </c>
      <c r="AV847" s="11" t="s">
        <v>83</v>
      </c>
      <c r="AW847" s="11" t="s">
        <v>36</v>
      </c>
      <c r="AX847" s="11" t="s">
        <v>73</v>
      </c>
      <c r="AY847" s="188" t="s">
        <v>157</v>
      </c>
    </row>
    <row r="848" spans="2:51" s="11" customFormat="1" ht="13.5">
      <c r="B848" s="186"/>
      <c r="D848" s="187" t="s">
        <v>167</v>
      </c>
      <c r="E848" s="188" t="s">
        <v>5</v>
      </c>
      <c r="F848" s="189" t="s">
        <v>328</v>
      </c>
      <c r="H848" s="190">
        <v>26.14</v>
      </c>
      <c r="I848" s="191"/>
      <c r="L848" s="186"/>
      <c r="M848" s="192"/>
      <c r="N848" s="193"/>
      <c r="O848" s="193"/>
      <c r="P848" s="193"/>
      <c r="Q848" s="193"/>
      <c r="R848" s="193"/>
      <c r="S848" s="193"/>
      <c r="T848" s="194"/>
      <c r="AT848" s="188" t="s">
        <v>167</v>
      </c>
      <c r="AU848" s="188" t="s">
        <v>83</v>
      </c>
      <c r="AV848" s="11" t="s">
        <v>83</v>
      </c>
      <c r="AW848" s="11" t="s">
        <v>36</v>
      </c>
      <c r="AX848" s="11" t="s">
        <v>73</v>
      </c>
      <c r="AY848" s="188" t="s">
        <v>157</v>
      </c>
    </row>
    <row r="849" spans="2:51" s="11" customFormat="1" ht="13.5">
      <c r="B849" s="186"/>
      <c r="D849" s="187" t="s">
        <v>167</v>
      </c>
      <c r="E849" s="188" t="s">
        <v>5</v>
      </c>
      <c r="F849" s="189" t="s">
        <v>329</v>
      </c>
      <c r="H849" s="190">
        <v>12.46</v>
      </c>
      <c r="I849" s="191"/>
      <c r="L849" s="186"/>
      <c r="M849" s="192"/>
      <c r="N849" s="193"/>
      <c r="O849" s="193"/>
      <c r="P849" s="193"/>
      <c r="Q849" s="193"/>
      <c r="R849" s="193"/>
      <c r="S849" s="193"/>
      <c r="T849" s="194"/>
      <c r="AT849" s="188" t="s">
        <v>167</v>
      </c>
      <c r="AU849" s="188" t="s">
        <v>83</v>
      </c>
      <c r="AV849" s="11" t="s">
        <v>83</v>
      </c>
      <c r="AW849" s="11" t="s">
        <v>36</v>
      </c>
      <c r="AX849" s="11" t="s">
        <v>73</v>
      </c>
      <c r="AY849" s="188" t="s">
        <v>157</v>
      </c>
    </row>
    <row r="850" spans="2:51" s="11" customFormat="1" ht="13.5">
      <c r="B850" s="186"/>
      <c r="D850" s="187" t="s">
        <v>167</v>
      </c>
      <c r="E850" s="188" t="s">
        <v>5</v>
      </c>
      <c r="F850" s="189" t="s">
        <v>330</v>
      </c>
      <c r="H850" s="190">
        <v>27.768</v>
      </c>
      <c r="I850" s="191"/>
      <c r="L850" s="186"/>
      <c r="M850" s="192"/>
      <c r="N850" s="193"/>
      <c r="O850" s="193"/>
      <c r="P850" s="193"/>
      <c r="Q850" s="193"/>
      <c r="R850" s="193"/>
      <c r="S850" s="193"/>
      <c r="T850" s="194"/>
      <c r="AT850" s="188" t="s">
        <v>167</v>
      </c>
      <c r="AU850" s="188" t="s">
        <v>83</v>
      </c>
      <c r="AV850" s="11" t="s">
        <v>83</v>
      </c>
      <c r="AW850" s="11" t="s">
        <v>36</v>
      </c>
      <c r="AX850" s="11" t="s">
        <v>73</v>
      </c>
      <c r="AY850" s="188" t="s">
        <v>157</v>
      </c>
    </row>
    <row r="851" spans="2:51" s="11" customFormat="1" ht="13.5">
      <c r="B851" s="186"/>
      <c r="D851" s="187" t="s">
        <v>167</v>
      </c>
      <c r="E851" s="188" t="s">
        <v>5</v>
      </c>
      <c r="F851" s="189" t="s">
        <v>331</v>
      </c>
      <c r="H851" s="190">
        <v>34.92</v>
      </c>
      <c r="I851" s="191"/>
      <c r="L851" s="186"/>
      <c r="M851" s="192"/>
      <c r="N851" s="193"/>
      <c r="O851" s="193"/>
      <c r="P851" s="193"/>
      <c r="Q851" s="193"/>
      <c r="R851" s="193"/>
      <c r="S851" s="193"/>
      <c r="T851" s="194"/>
      <c r="AT851" s="188" t="s">
        <v>167</v>
      </c>
      <c r="AU851" s="188" t="s">
        <v>83</v>
      </c>
      <c r="AV851" s="11" t="s">
        <v>83</v>
      </c>
      <c r="AW851" s="11" t="s">
        <v>36</v>
      </c>
      <c r="AX851" s="11" t="s">
        <v>73</v>
      </c>
      <c r="AY851" s="188" t="s">
        <v>157</v>
      </c>
    </row>
    <row r="852" spans="2:51" s="11" customFormat="1" ht="13.5">
      <c r="B852" s="186"/>
      <c r="D852" s="187" t="s">
        <v>167</v>
      </c>
      <c r="E852" s="188" t="s">
        <v>5</v>
      </c>
      <c r="F852" s="189" t="s">
        <v>332</v>
      </c>
      <c r="H852" s="190">
        <v>54.974</v>
      </c>
      <c r="I852" s="191"/>
      <c r="L852" s="186"/>
      <c r="M852" s="192"/>
      <c r="N852" s="193"/>
      <c r="O852" s="193"/>
      <c r="P852" s="193"/>
      <c r="Q852" s="193"/>
      <c r="R852" s="193"/>
      <c r="S852" s="193"/>
      <c r="T852" s="194"/>
      <c r="AT852" s="188" t="s">
        <v>167</v>
      </c>
      <c r="AU852" s="188" t="s">
        <v>83</v>
      </c>
      <c r="AV852" s="11" t="s">
        <v>83</v>
      </c>
      <c r="AW852" s="11" t="s">
        <v>36</v>
      </c>
      <c r="AX852" s="11" t="s">
        <v>73</v>
      </c>
      <c r="AY852" s="188" t="s">
        <v>157</v>
      </c>
    </row>
    <row r="853" spans="2:51" s="11" customFormat="1" ht="13.5">
      <c r="B853" s="186"/>
      <c r="D853" s="187" t="s">
        <v>167</v>
      </c>
      <c r="E853" s="188" t="s">
        <v>5</v>
      </c>
      <c r="F853" s="189" t="s">
        <v>333</v>
      </c>
      <c r="H853" s="190">
        <v>3.165</v>
      </c>
      <c r="I853" s="191"/>
      <c r="L853" s="186"/>
      <c r="M853" s="192"/>
      <c r="N853" s="193"/>
      <c r="O853" s="193"/>
      <c r="P853" s="193"/>
      <c r="Q853" s="193"/>
      <c r="R853" s="193"/>
      <c r="S853" s="193"/>
      <c r="T853" s="194"/>
      <c r="AT853" s="188" t="s">
        <v>167</v>
      </c>
      <c r="AU853" s="188" t="s">
        <v>83</v>
      </c>
      <c r="AV853" s="11" t="s">
        <v>83</v>
      </c>
      <c r="AW853" s="11" t="s">
        <v>36</v>
      </c>
      <c r="AX853" s="11" t="s">
        <v>73</v>
      </c>
      <c r="AY853" s="188" t="s">
        <v>157</v>
      </c>
    </row>
    <row r="854" spans="2:51" s="11" customFormat="1" ht="13.5">
      <c r="B854" s="186"/>
      <c r="D854" s="187" t="s">
        <v>167</v>
      </c>
      <c r="E854" s="188" t="s">
        <v>5</v>
      </c>
      <c r="F854" s="189" t="s">
        <v>333</v>
      </c>
      <c r="H854" s="190">
        <v>3.165</v>
      </c>
      <c r="I854" s="191"/>
      <c r="L854" s="186"/>
      <c r="M854" s="192"/>
      <c r="N854" s="193"/>
      <c r="O854" s="193"/>
      <c r="P854" s="193"/>
      <c r="Q854" s="193"/>
      <c r="R854" s="193"/>
      <c r="S854" s="193"/>
      <c r="T854" s="194"/>
      <c r="AT854" s="188" t="s">
        <v>167</v>
      </c>
      <c r="AU854" s="188" t="s">
        <v>83</v>
      </c>
      <c r="AV854" s="11" t="s">
        <v>83</v>
      </c>
      <c r="AW854" s="11" t="s">
        <v>36</v>
      </c>
      <c r="AX854" s="11" t="s">
        <v>73</v>
      </c>
      <c r="AY854" s="188" t="s">
        <v>157</v>
      </c>
    </row>
    <row r="855" spans="2:51" s="11" customFormat="1" ht="13.5">
      <c r="B855" s="186"/>
      <c r="D855" s="187" t="s">
        <v>167</v>
      </c>
      <c r="E855" s="188" t="s">
        <v>5</v>
      </c>
      <c r="F855" s="189" t="s">
        <v>334</v>
      </c>
      <c r="H855" s="190">
        <v>20.732</v>
      </c>
      <c r="I855" s="191"/>
      <c r="L855" s="186"/>
      <c r="M855" s="192"/>
      <c r="N855" s="193"/>
      <c r="O855" s="193"/>
      <c r="P855" s="193"/>
      <c r="Q855" s="193"/>
      <c r="R855" s="193"/>
      <c r="S855" s="193"/>
      <c r="T855" s="194"/>
      <c r="AT855" s="188" t="s">
        <v>167</v>
      </c>
      <c r="AU855" s="188" t="s">
        <v>83</v>
      </c>
      <c r="AV855" s="11" t="s">
        <v>83</v>
      </c>
      <c r="AW855" s="11" t="s">
        <v>36</v>
      </c>
      <c r="AX855" s="11" t="s">
        <v>73</v>
      </c>
      <c r="AY855" s="188" t="s">
        <v>157</v>
      </c>
    </row>
    <row r="856" spans="2:51" s="11" customFormat="1" ht="13.5">
      <c r="B856" s="186"/>
      <c r="D856" s="187" t="s">
        <v>167</v>
      </c>
      <c r="E856" s="188" t="s">
        <v>5</v>
      </c>
      <c r="F856" s="189" t="s">
        <v>335</v>
      </c>
      <c r="H856" s="190">
        <v>3.225</v>
      </c>
      <c r="I856" s="191"/>
      <c r="L856" s="186"/>
      <c r="M856" s="192"/>
      <c r="N856" s="193"/>
      <c r="O856" s="193"/>
      <c r="P856" s="193"/>
      <c r="Q856" s="193"/>
      <c r="R856" s="193"/>
      <c r="S856" s="193"/>
      <c r="T856" s="194"/>
      <c r="AT856" s="188" t="s">
        <v>167</v>
      </c>
      <c r="AU856" s="188" t="s">
        <v>83</v>
      </c>
      <c r="AV856" s="11" t="s">
        <v>83</v>
      </c>
      <c r="AW856" s="11" t="s">
        <v>36</v>
      </c>
      <c r="AX856" s="11" t="s">
        <v>73</v>
      </c>
      <c r="AY856" s="188" t="s">
        <v>157</v>
      </c>
    </row>
    <row r="857" spans="2:51" s="11" customFormat="1" ht="13.5">
      <c r="B857" s="186"/>
      <c r="D857" s="187" t="s">
        <v>167</v>
      </c>
      <c r="E857" s="188" t="s">
        <v>5</v>
      </c>
      <c r="F857" s="189" t="s">
        <v>336</v>
      </c>
      <c r="H857" s="190">
        <v>8.64</v>
      </c>
      <c r="I857" s="191"/>
      <c r="L857" s="186"/>
      <c r="M857" s="192"/>
      <c r="N857" s="193"/>
      <c r="O857" s="193"/>
      <c r="P857" s="193"/>
      <c r="Q857" s="193"/>
      <c r="R857" s="193"/>
      <c r="S857" s="193"/>
      <c r="T857" s="194"/>
      <c r="AT857" s="188" t="s">
        <v>167</v>
      </c>
      <c r="AU857" s="188" t="s">
        <v>83</v>
      </c>
      <c r="AV857" s="11" t="s">
        <v>83</v>
      </c>
      <c r="AW857" s="11" t="s">
        <v>36</v>
      </c>
      <c r="AX857" s="11" t="s">
        <v>73</v>
      </c>
      <c r="AY857" s="188" t="s">
        <v>157</v>
      </c>
    </row>
    <row r="858" spans="2:51" s="11" customFormat="1" ht="13.5">
      <c r="B858" s="186"/>
      <c r="D858" s="187" t="s">
        <v>167</v>
      </c>
      <c r="E858" s="188" t="s">
        <v>5</v>
      </c>
      <c r="F858" s="189" t="s">
        <v>337</v>
      </c>
      <c r="H858" s="190">
        <v>9.74</v>
      </c>
      <c r="I858" s="191"/>
      <c r="L858" s="186"/>
      <c r="M858" s="192"/>
      <c r="N858" s="193"/>
      <c r="O858" s="193"/>
      <c r="P858" s="193"/>
      <c r="Q858" s="193"/>
      <c r="R858" s="193"/>
      <c r="S858" s="193"/>
      <c r="T858" s="194"/>
      <c r="AT858" s="188" t="s">
        <v>167</v>
      </c>
      <c r="AU858" s="188" t="s">
        <v>83</v>
      </c>
      <c r="AV858" s="11" t="s">
        <v>83</v>
      </c>
      <c r="AW858" s="11" t="s">
        <v>36</v>
      </c>
      <c r="AX858" s="11" t="s">
        <v>73</v>
      </c>
      <c r="AY858" s="188" t="s">
        <v>157</v>
      </c>
    </row>
    <row r="859" spans="2:51" s="11" customFormat="1" ht="13.5">
      <c r="B859" s="186"/>
      <c r="D859" s="187" t="s">
        <v>167</v>
      </c>
      <c r="E859" s="188" t="s">
        <v>5</v>
      </c>
      <c r="F859" s="189" t="s">
        <v>338</v>
      </c>
      <c r="H859" s="190">
        <v>10.04</v>
      </c>
      <c r="I859" s="191"/>
      <c r="L859" s="186"/>
      <c r="M859" s="192"/>
      <c r="N859" s="193"/>
      <c r="O859" s="193"/>
      <c r="P859" s="193"/>
      <c r="Q859" s="193"/>
      <c r="R859" s="193"/>
      <c r="S859" s="193"/>
      <c r="T859" s="194"/>
      <c r="AT859" s="188" t="s">
        <v>167</v>
      </c>
      <c r="AU859" s="188" t="s">
        <v>83</v>
      </c>
      <c r="AV859" s="11" t="s">
        <v>83</v>
      </c>
      <c r="AW859" s="11" t="s">
        <v>36</v>
      </c>
      <c r="AX859" s="11" t="s">
        <v>73</v>
      </c>
      <c r="AY859" s="188" t="s">
        <v>157</v>
      </c>
    </row>
    <row r="860" spans="2:51" s="11" customFormat="1" ht="13.5">
      <c r="B860" s="186"/>
      <c r="D860" s="187" t="s">
        <v>167</v>
      </c>
      <c r="E860" s="188" t="s">
        <v>5</v>
      </c>
      <c r="F860" s="189" t="s">
        <v>339</v>
      </c>
      <c r="H860" s="190">
        <v>11.14</v>
      </c>
      <c r="I860" s="191"/>
      <c r="L860" s="186"/>
      <c r="M860" s="192"/>
      <c r="N860" s="193"/>
      <c r="O860" s="193"/>
      <c r="P860" s="193"/>
      <c r="Q860" s="193"/>
      <c r="R860" s="193"/>
      <c r="S860" s="193"/>
      <c r="T860" s="194"/>
      <c r="AT860" s="188" t="s">
        <v>167</v>
      </c>
      <c r="AU860" s="188" t="s">
        <v>83</v>
      </c>
      <c r="AV860" s="11" t="s">
        <v>83</v>
      </c>
      <c r="AW860" s="11" t="s">
        <v>36</v>
      </c>
      <c r="AX860" s="11" t="s">
        <v>73</v>
      </c>
      <c r="AY860" s="188" t="s">
        <v>157</v>
      </c>
    </row>
    <row r="861" spans="2:51" s="11" customFormat="1" ht="13.5">
      <c r="B861" s="186"/>
      <c r="D861" s="187" t="s">
        <v>167</v>
      </c>
      <c r="E861" s="188" t="s">
        <v>5</v>
      </c>
      <c r="F861" s="189" t="s">
        <v>340</v>
      </c>
      <c r="H861" s="190">
        <v>2.7</v>
      </c>
      <c r="I861" s="191"/>
      <c r="L861" s="186"/>
      <c r="M861" s="192"/>
      <c r="N861" s="193"/>
      <c r="O861" s="193"/>
      <c r="P861" s="193"/>
      <c r="Q861" s="193"/>
      <c r="R861" s="193"/>
      <c r="S861" s="193"/>
      <c r="T861" s="194"/>
      <c r="AT861" s="188" t="s">
        <v>167</v>
      </c>
      <c r="AU861" s="188" t="s">
        <v>83</v>
      </c>
      <c r="AV861" s="11" t="s">
        <v>83</v>
      </c>
      <c r="AW861" s="11" t="s">
        <v>36</v>
      </c>
      <c r="AX861" s="11" t="s">
        <v>73</v>
      </c>
      <c r="AY861" s="188" t="s">
        <v>157</v>
      </c>
    </row>
    <row r="862" spans="2:51" s="12" customFormat="1" ht="13.5">
      <c r="B862" s="198"/>
      <c r="D862" s="187" t="s">
        <v>167</v>
      </c>
      <c r="E862" s="199" t="s">
        <v>5</v>
      </c>
      <c r="F862" s="200" t="s">
        <v>227</v>
      </c>
      <c r="H862" s="201">
        <v>349.349</v>
      </c>
      <c r="I862" s="202"/>
      <c r="L862" s="198"/>
      <c r="M862" s="203"/>
      <c r="N862" s="204"/>
      <c r="O862" s="204"/>
      <c r="P862" s="204"/>
      <c r="Q862" s="204"/>
      <c r="R862" s="204"/>
      <c r="S862" s="204"/>
      <c r="T862" s="205"/>
      <c r="AT862" s="199" t="s">
        <v>167</v>
      </c>
      <c r="AU862" s="199" t="s">
        <v>83</v>
      </c>
      <c r="AV862" s="12" t="s">
        <v>165</v>
      </c>
      <c r="AW862" s="12" t="s">
        <v>36</v>
      </c>
      <c r="AX862" s="12" t="s">
        <v>81</v>
      </c>
      <c r="AY862" s="199" t="s">
        <v>157</v>
      </c>
    </row>
    <row r="863" spans="2:65" s="1" customFormat="1" ht="16.5" customHeight="1">
      <c r="B863" s="173"/>
      <c r="C863" s="206" t="s">
        <v>1135</v>
      </c>
      <c r="D863" s="206" t="s">
        <v>292</v>
      </c>
      <c r="E863" s="207" t="s">
        <v>1136</v>
      </c>
      <c r="F863" s="208" t="s">
        <v>1137</v>
      </c>
      <c r="G863" s="209" t="s">
        <v>207</v>
      </c>
      <c r="H863" s="210">
        <v>384.284</v>
      </c>
      <c r="I863" s="211"/>
      <c r="J863" s="212">
        <f>ROUND(I863*H863,2)</f>
        <v>0</v>
      </c>
      <c r="K863" s="208" t="s">
        <v>164</v>
      </c>
      <c r="L863" s="213"/>
      <c r="M863" s="214" t="s">
        <v>5</v>
      </c>
      <c r="N863" s="215" t="s">
        <v>44</v>
      </c>
      <c r="O863" s="41"/>
      <c r="P863" s="183">
        <f>O863*H863</f>
        <v>0</v>
      </c>
      <c r="Q863" s="183">
        <v>0.0126</v>
      </c>
      <c r="R863" s="183">
        <f>Q863*H863</f>
        <v>4.8419784</v>
      </c>
      <c r="S863" s="183">
        <v>0</v>
      </c>
      <c r="T863" s="184">
        <f>S863*H863</f>
        <v>0</v>
      </c>
      <c r="AR863" s="23" t="s">
        <v>441</v>
      </c>
      <c r="AT863" s="23" t="s">
        <v>292</v>
      </c>
      <c r="AU863" s="23" t="s">
        <v>83</v>
      </c>
      <c r="AY863" s="23" t="s">
        <v>157</v>
      </c>
      <c r="BE863" s="185">
        <f>IF(N863="základní",J863,0)</f>
        <v>0</v>
      </c>
      <c r="BF863" s="185">
        <f>IF(N863="snížená",J863,0)</f>
        <v>0</v>
      </c>
      <c r="BG863" s="185">
        <f>IF(N863="zákl. přenesená",J863,0)</f>
        <v>0</v>
      </c>
      <c r="BH863" s="185">
        <f>IF(N863="sníž. přenesená",J863,0)</f>
        <v>0</v>
      </c>
      <c r="BI863" s="185">
        <f>IF(N863="nulová",J863,0)</f>
        <v>0</v>
      </c>
      <c r="BJ863" s="23" t="s">
        <v>81</v>
      </c>
      <c r="BK863" s="185">
        <f>ROUND(I863*H863,2)</f>
        <v>0</v>
      </c>
      <c r="BL863" s="23" t="s">
        <v>253</v>
      </c>
      <c r="BM863" s="23" t="s">
        <v>1138</v>
      </c>
    </row>
    <row r="864" spans="2:51" s="11" customFormat="1" ht="13.5">
      <c r="B864" s="186"/>
      <c r="D864" s="187" t="s">
        <v>167</v>
      </c>
      <c r="F864" s="189" t="s">
        <v>1139</v>
      </c>
      <c r="H864" s="190">
        <v>384.284</v>
      </c>
      <c r="I864" s="191"/>
      <c r="L864" s="186"/>
      <c r="M864" s="192"/>
      <c r="N864" s="193"/>
      <c r="O864" s="193"/>
      <c r="P864" s="193"/>
      <c r="Q864" s="193"/>
      <c r="R864" s="193"/>
      <c r="S864" s="193"/>
      <c r="T864" s="194"/>
      <c r="AT864" s="188" t="s">
        <v>167</v>
      </c>
      <c r="AU864" s="188" t="s">
        <v>83</v>
      </c>
      <c r="AV864" s="11" t="s">
        <v>83</v>
      </c>
      <c r="AW864" s="11" t="s">
        <v>6</v>
      </c>
      <c r="AX864" s="11" t="s">
        <v>81</v>
      </c>
      <c r="AY864" s="188" t="s">
        <v>157</v>
      </c>
    </row>
    <row r="865" spans="2:65" s="1" customFormat="1" ht="25.5" customHeight="1">
      <c r="B865" s="173"/>
      <c r="C865" s="174" t="s">
        <v>1140</v>
      </c>
      <c r="D865" s="174" t="s">
        <v>160</v>
      </c>
      <c r="E865" s="175" t="s">
        <v>1141</v>
      </c>
      <c r="F865" s="176" t="s">
        <v>1142</v>
      </c>
      <c r="G865" s="177" t="s">
        <v>207</v>
      </c>
      <c r="H865" s="178">
        <v>349.349</v>
      </c>
      <c r="I865" s="179"/>
      <c r="J865" s="180">
        <f>ROUND(I865*H865,2)</f>
        <v>0</v>
      </c>
      <c r="K865" s="176" t="s">
        <v>164</v>
      </c>
      <c r="L865" s="40"/>
      <c r="M865" s="181" t="s">
        <v>5</v>
      </c>
      <c r="N865" s="182" t="s">
        <v>44</v>
      </c>
      <c r="O865" s="41"/>
      <c r="P865" s="183">
        <f>O865*H865</f>
        <v>0</v>
      </c>
      <c r="Q865" s="183">
        <v>0</v>
      </c>
      <c r="R865" s="183">
        <f>Q865*H865</f>
        <v>0</v>
      </c>
      <c r="S865" s="183">
        <v>0</v>
      </c>
      <c r="T865" s="184">
        <f>S865*H865</f>
        <v>0</v>
      </c>
      <c r="AR865" s="23" t="s">
        <v>253</v>
      </c>
      <c r="AT865" s="23" t="s">
        <v>160</v>
      </c>
      <c r="AU865" s="23" t="s">
        <v>83</v>
      </c>
      <c r="AY865" s="23" t="s">
        <v>157</v>
      </c>
      <c r="BE865" s="185">
        <f>IF(N865="základní",J865,0)</f>
        <v>0</v>
      </c>
      <c r="BF865" s="185">
        <f>IF(N865="snížená",J865,0)</f>
        <v>0</v>
      </c>
      <c r="BG865" s="185">
        <f>IF(N865="zákl. přenesená",J865,0)</f>
        <v>0</v>
      </c>
      <c r="BH865" s="185">
        <f>IF(N865="sníž. přenesená",J865,0)</f>
        <v>0</v>
      </c>
      <c r="BI865" s="185">
        <f>IF(N865="nulová",J865,0)</f>
        <v>0</v>
      </c>
      <c r="BJ865" s="23" t="s">
        <v>81</v>
      </c>
      <c r="BK865" s="185">
        <f>ROUND(I865*H865,2)</f>
        <v>0</v>
      </c>
      <c r="BL865" s="23" t="s">
        <v>253</v>
      </c>
      <c r="BM865" s="23" t="s">
        <v>1143</v>
      </c>
    </row>
    <row r="866" spans="2:51" s="11" customFormat="1" ht="13.5">
      <c r="B866" s="186"/>
      <c r="D866" s="187" t="s">
        <v>167</v>
      </c>
      <c r="E866" s="188" t="s">
        <v>5</v>
      </c>
      <c r="F866" s="189" t="s">
        <v>320</v>
      </c>
      <c r="H866" s="190">
        <v>16.5</v>
      </c>
      <c r="I866" s="191"/>
      <c r="L866" s="186"/>
      <c r="M866" s="192"/>
      <c r="N866" s="193"/>
      <c r="O866" s="193"/>
      <c r="P866" s="193"/>
      <c r="Q866" s="193"/>
      <c r="R866" s="193"/>
      <c r="S866" s="193"/>
      <c r="T866" s="194"/>
      <c r="AT866" s="188" t="s">
        <v>167</v>
      </c>
      <c r="AU866" s="188" t="s">
        <v>83</v>
      </c>
      <c r="AV866" s="11" t="s">
        <v>83</v>
      </c>
      <c r="AW866" s="11" t="s">
        <v>36</v>
      </c>
      <c r="AX866" s="11" t="s">
        <v>73</v>
      </c>
      <c r="AY866" s="188" t="s">
        <v>157</v>
      </c>
    </row>
    <row r="867" spans="2:51" s="11" customFormat="1" ht="13.5">
      <c r="B867" s="186"/>
      <c r="D867" s="187" t="s">
        <v>167</v>
      </c>
      <c r="E867" s="188" t="s">
        <v>5</v>
      </c>
      <c r="F867" s="189" t="s">
        <v>321</v>
      </c>
      <c r="H867" s="190">
        <v>5.4</v>
      </c>
      <c r="I867" s="191"/>
      <c r="L867" s="186"/>
      <c r="M867" s="192"/>
      <c r="N867" s="193"/>
      <c r="O867" s="193"/>
      <c r="P867" s="193"/>
      <c r="Q867" s="193"/>
      <c r="R867" s="193"/>
      <c r="S867" s="193"/>
      <c r="T867" s="194"/>
      <c r="AT867" s="188" t="s">
        <v>167</v>
      </c>
      <c r="AU867" s="188" t="s">
        <v>83</v>
      </c>
      <c r="AV867" s="11" t="s">
        <v>83</v>
      </c>
      <c r="AW867" s="11" t="s">
        <v>36</v>
      </c>
      <c r="AX867" s="11" t="s">
        <v>73</v>
      </c>
      <c r="AY867" s="188" t="s">
        <v>157</v>
      </c>
    </row>
    <row r="868" spans="2:51" s="11" customFormat="1" ht="13.5">
      <c r="B868" s="186"/>
      <c r="D868" s="187" t="s">
        <v>167</v>
      </c>
      <c r="E868" s="188" t="s">
        <v>5</v>
      </c>
      <c r="F868" s="189" t="s">
        <v>322</v>
      </c>
      <c r="H868" s="190">
        <v>1.8</v>
      </c>
      <c r="I868" s="191"/>
      <c r="L868" s="186"/>
      <c r="M868" s="192"/>
      <c r="N868" s="193"/>
      <c r="O868" s="193"/>
      <c r="P868" s="193"/>
      <c r="Q868" s="193"/>
      <c r="R868" s="193"/>
      <c r="S868" s="193"/>
      <c r="T868" s="194"/>
      <c r="AT868" s="188" t="s">
        <v>167</v>
      </c>
      <c r="AU868" s="188" t="s">
        <v>83</v>
      </c>
      <c r="AV868" s="11" t="s">
        <v>83</v>
      </c>
      <c r="AW868" s="11" t="s">
        <v>36</v>
      </c>
      <c r="AX868" s="11" t="s">
        <v>73</v>
      </c>
      <c r="AY868" s="188" t="s">
        <v>157</v>
      </c>
    </row>
    <row r="869" spans="2:51" s="11" customFormat="1" ht="13.5">
      <c r="B869" s="186"/>
      <c r="D869" s="187" t="s">
        <v>167</v>
      </c>
      <c r="E869" s="188" t="s">
        <v>5</v>
      </c>
      <c r="F869" s="189" t="s">
        <v>323</v>
      </c>
      <c r="H869" s="190">
        <v>21.28</v>
      </c>
      <c r="I869" s="191"/>
      <c r="L869" s="186"/>
      <c r="M869" s="192"/>
      <c r="N869" s="193"/>
      <c r="O869" s="193"/>
      <c r="P869" s="193"/>
      <c r="Q869" s="193"/>
      <c r="R869" s="193"/>
      <c r="S869" s="193"/>
      <c r="T869" s="194"/>
      <c r="AT869" s="188" t="s">
        <v>167</v>
      </c>
      <c r="AU869" s="188" t="s">
        <v>83</v>
      </c>
      <c r="AV869" s="11" t="s">
        <v>83</v>
      </c>
      <c r="AW869" s="11" t="s">
        <v>36</v>
      </c>
      <c r="AX869" s="11" t="s">
        <v>73</v>
      </c>
      <c r="AY869" s="188" t="s">
        <v>157</v>
      </c>
    </row>
    <row r="870" spans="2:51" s="11" customFormat="1" ht="13.5">
      <c r="B870" s="186"/>
      <c r="D870" s="187" t="s">
        <v>167</v>
      </c>
      <c r="E870" s="188" t="s">
        <v>5</v>
      </c>
      <c r="F870" s="189" t="s">
        <v>323</v>
      </c>
      <c r="H870" s="190">
        <v>21.28</v>
      </c>
      <c r="I870" s="191"/>
      <c r="L870" s="186"/>
      <c r="M870" s="192"/>
      <c r="N870" s="193"/>
      <c r="O870" s="193"/>
      <c r="P870" s="193"/>
      <c r="Q870" s="193"/>
      <c r="R870" s="193"/>
      <c r="S870" s="193"/>
      <c r="T870" s="194"/>
      <c r="AT870" s="188" t="s">
        <v>167</v>
      </c>
      <c r="AU870" s="188" t="s">
        <v>83</v>
      </c>
      <c r="AV870" s="11" t="s">
        <v>83</v>
      </c>
      <c r="AW870" s="11" t="s">
        <v>36</v>
      </c>
      <c r="AX870" s="11" t="s">
        <v>73</v>
      </c>
      <c r="AY870" s="188" t="s">
        <v>157</v>
      </c>
    </row>
    <row r="871" spans="2:51" s="11" customFormat="1" ht="13.5">
      <c r="B871" s="186"/>
      <c r="D871" s="187" t="s">
        <v>167</v>
      </c>
      <c r="E871" s="188" t="s">
        <v>5</v>
      </c>
      <c r="F871" s="189" t="s">
        <v>324</v>
      </c>
      <c r="H871" s="190">
        <v>3</v>
      </c>
      <c r="I871" s="191"/>
      <c r="L871" s="186"/>
      <c r="M871" s="192"/>
      <c r="N871" s="193"/>
      <c r="O871" s="193"/>
      <c r="P871" s="193"/>
      <c r="Q871" s="193"/>
      <c r="R871" s="193"/>
      <c r="S871" s="193"/>
      <c r="T871" s="194"/>
      <c r="AT871" s="188" t="s">
        <v>167</v>
      </c>
      <c r="AU871" s="188" t="s">
        <v>83</v>
      </c>
      <c r="AV871" s="11" t="s">
        <v>83</v>
      </c>
      <c r="AW871" s="11" t="s">
        <v>36</v>
      </c>
      <c r="AX871" s="11" t="s">
        <v>73</v>
      </c>
      <c r="AY871" s="188" t="s">
        <v>157</v>
      </c>
    </row>
    <row r="872" spans="2:51" s="11" customFormat="1" ht="13.5">
      <c r="B872" s="186"/>
      <c r="D872" s="187" t="s">
        <v>167</v>
      </c>
      <c r="E872" s="188" t="s">
        <v>5</v>
      </c>
      <c r="F872" s="189" t="s">
        <v>325</v>
      </c>
      <c r="H872" s="190">
        <v>23.784</v>
      </c>
      <c r="I872" s="191"/>
      <c r="L872" s="186"/>
      <c r="M872" s="192"/>
      <c r="N872" s="193"/>
      <c r="O872" s="193"/>
      <c r="P872" s="193"/>
      <c r="Q872" s="193"/>
      <c r="R872" s="193"/>
      <c r="S872" s="193"/>
      <c r="T872" s="194"/>
      <c r="AT872" s="188" t="s">
        <v>167</v>
      </c>
      <c r="AU872" s="188" t="s">
        <v>83</v>
      </c>
      <c r="AV872" s="11" t="s">
        <v>83</v>
      </c>
      <c r="AW872" s="11" t="s">
        <v>36</v>
      </c>
      <c r="AX872" s="11" t="s">
        <v>73</v>
      </c>
      <c r="AY872" s="188" t="s">
        <v>157</v>
      </c>
    </row>
    <row r="873" spans="2:51" s="11" customFormat="1" ht="13.5">
      <c r="B873" s="186"/>
      <c r="D873" s="187" t="s">
        <v>167</v>
      </c>
      <c r="E873" s="188" t="s">
        <v>5</v>
      </c>
      <c r="F873" s="189" t="s">
        <v>326</v>
      </c>
      <c r="H873" s="190">
        <v>15.808</v>
      </c>
      <c r="I873" s="191"/>
      <c r="L873" s="186"/>
      <c r="M873" s="192"/>
      <c r="N873" s="193"/>
      <c r="O873" s="193"/>
      <c r="P873" s="193"/>
      <c r="Q873" s="193"/>
      <c r="R873" s="193"/>
      <c r="S873" s="193"/>
      <c r="T873" s="194"/>
      <c r="AT873" s="188" t="s">
        <v>167</v>
      </c>
      <c r="AU873" s="188" t="s">
        <v>83</v>
      </c>
      <c r="AV873" s="11" t="s">
        <v>83</v>
      </c>
      <c r="AW873" s="11" t="s">
        <v>36</v>
      </c>
      <c r="AX873" s="11" t="s">
        <v>73</v>
      </c>
      <c r="AY873" s="188" t="s">
        <v>157</v>
      </c>
    </row>
    <row r="874" spans="2:51" s="11" customFormat="1" ht="13.5">
      <c r="B874" s="186"/>
      <c r="D874" s="187" t="s">
        <v>167</v>
      </c>
      <c r="E874" s="188" t="s">
        <v>5</v>
      </c>
      <c r="F874" s="189" t="s">
        <v>327</v>
      </c>
      <c r="H874" s="190">
        <v>11.688</v>
      </c>
      <c r="I874" s="191"/>
      <c r="L874" s="186"/>
      <c r="M874" s="192"/>
      <c r="N874" s="193"/>
      <c r="O874" s="193"/>
      <c r="P874" s="193"/>
      <c r="Q874" s="193"/>
      <c r="R874" s="193"/>
      <c r="S874" s="193"/>
      <c r="T874" s="194"/>
      <c r="AT874" s="188" t="s">
        <v>167</v>
      </c>
      <c r="AU874" s="188" t="s">
        <v>83</v>
      </c>
      <c r="AV874" s="11" t="s">
        <v>83</v>
      </c>
      <c r="AW874" s="11" t="s">
        <v>36</v>
      </c>
      <c r="AX874" s="11" t="s">
        <v>73</v>
      </c>
      <c r="AY874" s="188" t="s">
        <v>157</v>
      </c>
    </row>
    <row r="875" spans="2:51" s="11" customFormat="1" ht="13.5">
      <c r="B875" s="186"/>
      <c r="D875" s="187" t="s">
        <v>167</v>
      </c>
      <c r="E875" s="188" t="s">
        <v>5</v>
      </c>
      <c r="F875" s="189" t="s">
        <v>328</v>
      </c>
      <c r="H875" s="190">
        <v>26.14</v>
      </c>
      <c r="I875" s="191"/>
      <c r="L875" s="186"/>
      <c r="M875" s="192"/>
      <c r="N875" s="193"/>
      <c r="O875" s="193"/>
      <c r="P875" s="193"/>
      <c r="Q875" s="193"/>
      <c r="R875" s="193"/>
      <c r="S875" s="193"/>
      <c r="T875" s="194"/>
      <c r="AT875" s="188" t="s">
        <v>167</v>
      </c>
      <c r="AU875" s="188" t="s">
        <v>83</v>
      </c>
      <c r="AV875" s="11" t="s">
        <v>83</v>
      </c>
      <c r="AW875" s="11" t="s">
        <v>36</v>
      </c>
      <c r="AX875" s="11" t="s">
        <v>73</v>
      </c>
      <c r="AY875" s="188" t="s">
        <v>157</v>
      </c>
    </row>
    <row r="876" spans="2:51" s="11" customFormat="1" ht="13.5">
      <c r="B876" s="186"/>
      <c r="D876" s="187" t="s">
        <v>167</v>
      </c>
      <c r="E876" s="188" t="s">
        <v>5</v>
      </c>
      <c r="F876" s="189" t="s">
        <v>329</v>
      </c>
      <c r="H876" s="190">
        <v>12.46</v>
      </c>
      <c r="I876" s="191"/>
      <c r="L876" s="186"/>
      <c r="M876" s="192"/>
      <c r="N876" s="193"/>
      <c r="O876" s="193"/>
      <c r="P876" s="193"/>
      <c r="Q876" s="193"/>
      <c r="R876" s="193"/>
      <c r="S876" s="193"/>
      <c r="T876" s="194"/>
      <c r="AT876" s="188" t="s">
        <v>167</v>
      </c>
      <c r="AU876" s="188" t="s">
        <v>83</v>
      </c>
      <c r="AV876" s="11" t="s">
        <v>83</v>
      </c>
      <c r="AW876" s="11" t="s">
        <v>36</v>
      </c>
      <c r="AX876" s="11" t="s">
        <v>73</v>
      </c>
      <c r="AY876" s="188" t="s">
        <v>157</v>
      </c>
    </row>
    <row r="877" spans="2:51" s="11" customFormat="1" ht="13.5">
      <c r="B877" s="186"/>
      <c r="D877" s="187" t="s">
        <v>167</v>
      </c>
      <c r="E877" s="188" t="s">
        <v>5</v>
      </c>
      <c r="F877" s="189" t="s">
        <v>330</v>
      </c>
      <c r="H877" s="190">
        <v>27.768</v>
      </c>
      <c r="I877" s="191"/>
      <c r="L877" s="186"/>
      <c r="M877" s="192"/>
      <c r="N877" s="193"/>
      <c r="O877" s="193"/>
      <c r="P877" s="193"/>
      <c r="Q877" s="193"/>
      <c r="R877" s="193"/>
      <c r="S877" s="193"/>
      <c r="T877" s="194"/>
      <c r="AT877" s="188" t="s">
        <v>167</v>
      </c>
      <c r="AU877" s="188" t="s">
        <v>83</v>
      </c>
      <c r="AV877" s="11" t="s">
        <v>83</v>
      </c>
      <c r="AW877" s="11" t="s">
        <v>36</v>
      </c>
      <c r="AX877" s="11" t="s">
        <v>73</v>
      </c>
      <c r="AY877" s="188" t="s">
        <v>157</v>
      </c>
    </row>
    <row r="878" spans="2:51" s="11" customFormat="1" ht="13.5">
      <c r="B878" s="186"/>
      <c r="D878" s="187" t="s">
        <v>167</v>
      </c>
      <c r="E878" s="188" t="s">
        <v>5</v>
      </c>
      <c r="F878" s="189" t="s">
        <v>331</v>
      </c>
      <c r="H878" s="190">
        <v>34.92</v>
      </c>
      <c r="I878" s="191"/>
      <c r="L878" s="186"/>
      <c r="M878" s="192"/>
      <c r="N878" s="193"/>
      <c r="O878" s="193"/>
      <c r="P878" s="193"/>
      <c r="Q878" s="193"/>
      <c r="R878" s="193"/>
      <c r="S878" s="193"/>
      <c r="T878" s="194"/>
      <c r="AT878" s="188" t="s">
        <v>167</v>
      </c>
      <c r="AU878" s="188" t="s">
        <v>83</v>
      </c>
      <c r="AV878" s="11" t="s">
        <v>83</v>
      </c>
      <c r="AW878" s="11" t="s">
        <v>36</v>
      </c>
      <c r="AX878" s="11" t="s">
        <v>73</v>
      </c>
      <c r="AY878" s="188" t="s">
        <v>157</v>
      </c>
    </row>
    <row r="879" spans="2:51" s="11" customFormat="1" ht="13.5">
      <c r="B879" s="186"/>
      <c r="D879" s="187" t="s">
        <v>167</v>
      </c>
      <c r="E879" s="188" t="s">
        <v>5</v>
      </c>
      <c r="F879" s="189" t="s">
        <v>332</v>
      </c>
      <c r="H879" s="190">
        <v>54.974</v>
      </c>
      <c r="I879" s="191"/>
      <c r="L879" s="186"/>
      <c r="M879" s="192"/>
      <c r="N879" s="193"/>
      <c r="O879" s="193"/>
      <c r="P879" s="193"/>
      <c r="Q879" s="193"/>
      <c r="R879" s="193"/>
      <c r="S879" s="193"/>
      <c r="T879" s="194"/>
      <c r="AT879" s="188" t="s">
        <v>167</v>
      </c>
      <c r="AU879" s="188" t="s">
        <v>83</v>
      </c>
      <c r="AV879" s="11" t="s">
        <v>83</v>
      </c>
      <c r="AW879" s="11" t="s">
        <v>36</v>
      </c>
      <c r="AX879" s="11" t="s">
        <v>73</v>
      </c>
      <c r="AY879" s="188" t="s">
        <v>157</v>
      </c>
    </row>
    <row r="880" spans="2:51" s="11" customFormat="1" ht="13.5">
      <c r="B880" s="186"/>
      <c r="D880" s="187" t="s">
        <v>167</v>
      </c>
      <c r="E880" s="188" t="s">
        <v>5</v>
      </c>
      <c r="F880" s="189" t="s">
        <v>333</v>
      </c>
      <c r="H880" s="190">
        <v>3.165</v>
      </c>
      <c r="I880" s="191"/>
      <c r="L880" s="186"/>
      <c r="M880" s="192"/>
      <c r="N880" s="193"/>
      <c r="O880" s="193"/>
      <c r="P880" s="193"/>
      <c r="Q880" s="193"/>
      <c r="R880" s="193"/>
      <c r="S880" s="193"/>
      <c r="T880" s="194"/>
      <c r="AT880" s="188" t="s">
        <v>167</v>
      </c>
      <c r="AU880" s="188" t="s">
        <v>83</v>
      </c>
      <c r="AV880" s="11" t="s">
        <v>83</v>
      </c>
      <c r="AW880" s="11" t="s">
        <v>36</v>
      </c>
      <c r="AX880" s="11" t="s">
        <v>73</v>
      </c>
      <c r="AY880" s="188" t="s">
        <v>157</v>
      </c>
    </row>
    <row r="881" spans="2:51" s="11" customFormat="1" ht="13.5">
      <c r="B881" s="186"/>
      <c r="D881" s="187" t="s">
        <v>167</v>
      </c>
      <c r="E881" s="188" t="s">
        <v>5</v>
      </c>
      <c r="F881" s="189" t="s">
        <v>333</v>
      </c>
      <c r="H881" s="190">
        <v>3.165</v>
      </c>
      <c r="I881" s="191"/>
      <c r="L881" s="186"/>
      <c r="M881" s="192"/>
      <c r="N881" s="193"/>
      <c r="O881" s="193"/>
      <c r="P881" s="193"/>
      <c r="Q881" s="193"/>
      <c r="R881" s="193"/>
      <c r="S881" s="193"/>
      <c r="T881" s="194"/>
      <c r="AT881" s="188" t="s">
        <v>167</v>
      </c>
      <c r="AU881" s="188" t="s">
        <v>83</v>
      </c>
      <c r="AV881" s="11" t="s">
        <v>83</v>
      </c>
      <c r="AW881" s="11" t="s">
        <v>36</v>
      </c>
      <c r="AX881" s="11" t="s">
        <v>73</v>
      </c>
      <c r="AY881" s="188" t="s">
        <v>157</v>
      </c>
    </row>
    <row r="882" spans="2:51" s="11" customFormat="1" ht="13.5">
      <c r="B882" s="186"/>
      <c r="D882" s="187" t="s">
        <v>167</v>
      </c>
      <c r="E882" s="188" t="s">
        <v>5</v>
      </c>
      <c r="F882" s="189" t="s">
        <v>334</v>
      </c>
      <c r="H882" s="190">
        <v>20.732</v>
      </c>
      <c r="I882" s="191"/>
      <c r="L882" s="186"/>
      <c r="M882" s="192"/>
      <c r="N882" s="193"/>
      <c r="O882" s="193"/>
      <c r="P882" s="193"/>
      <c r="Q882" s="193"/>
      <c r="R882" s="193"/>
      <c r="S882" s="193"/>
      <c r="T882" s="194"/>
      <c r="AT882" s="188" t="s">
        <v>167</v>
      </c>
      <c r="AU882" s="188" t="s">
        <v>83</v>
      </c>
      <c r="AV882" s="11" t="s">
        <v>83</v>
      </c>
      <c r="AW882" s="11" t="s">
        <v>36</v>
      </c>
      <c r="AX882" s="11" t="s">
        <v>73</v>
      </c>
      <c r="AY882" s="188" t="s">
        <v>157</v>
      </c>
    </row>
    <row r="883" spans="2:51" s="11" customFormat="1" ht="13.5">
      <c r="B883" s="186"/>
      <c r="D883" s="187" t="s">
        <v>167</v>
      </c>
      <c r="E883" s="188" t="s">
        <v>5</v>
      </c>
      <c r="F883" s="189" t="s">
        <v>335</v>
      </c>
      <c r="H883" s="190">
        <v>3.225</v>
      </c>
      <c r="I883" s="191"/>
      <c r="L883" s="186"/>
      <c r="M883" s="192"/>
      <c r="N883" s="193"/>
      <c r="O883" s="193"/>
      <c r="P883" s="193"/>
      <c r="Q883" s="193"/>
      <c r="R883" s="193"/>
      <c r="S883" s="193"/>
      <c r="T883" s="194"/>
      <c r="AT883" s="188" t="s">
        <v>167</v>
      </c>
      <c r="AU883" s="188" t="s">
        <v>83</v>
      </c>
      <c r="AV883" s="11" t="s">
        <v>83</v>
      </c>
      <c r="AW883" s="11" t="s">
        <v>36</v>
      </c>
      <c r="AX883" s="11" t="s">
        <v>73</v>
      </c>
      <c r="AY883" s="188" t="s">
        <v>157</v>
      </c>
    </row>
    <row r="884" spans="2:51" s="11" customFormat="1" ht="13.5">
      <c r="B884" s="186"/>
      <c r="D884" s="187" t="s">
        <v>167</v>
      </c>
      <c r="E884" s="188" t="s">
        <v>5</v>
      </c>
      <c r="F884" s="189" t="s">
        <v>336</v>
      </c>
      <c r="H884" s="190">
        <v>8.64</v>
      </c>
      <c r="I884" s="191"/>
      <c r="L884" s="186"/>
      <c r="M884" s="192"/>
      <c r="N884" s="193"/>
      <c r="O884" s="193"/>
      <c r="P884" s="193"/>
      <c r="Q884" s="193"/>
      <c r="R884" s="193"/>
      <c r="S884" s="193"/>
      <c r="T884" s="194"/>
      <c r="AT884" s="188" t="s">
        <v>167</v>
      </c>
      <c r="AU884" s="188" t="s">
        <v>83</v>
      </c>
      <c r="AV884" s="11" t="s">
        <v>83</v>
      </c>
      <c r="AW884" s="11" t="s">
        <v>36</v>
      </c>
      <c r="AX884" s="11" t="s">
        <v>73</v>
      </c>
      <c r="AY884" s="188" t="s">
        <v>157</v>
      </c>
    </row>
    <row r="885" spans="2:51" s="11" customFormat="1" ht="13.5">
      <c r="B885" s="186"/>
      <c r="D885" s="187" t="s">
        <v>167</v>
      </c>
      <c r="E885" s="188" t="s">
        <v>5</v>
      </c>
      <c r="F885" s="189" t="s">
        <v>337</v>
      </c>
      <c r="H885" s="190">
        <v>9.74</v>
      </c>
      <c r="I885" s="191"/>
      <c r="L885" s="186"/>
      <c r="M885" s="192"/>
      <c r="N885" s="193"/>
      <c r="O885" s="193"/>
      <c r="P885" s="193"/>
      <c r="Q885" s="193"/>
      <c r="R885" s="193"/>
      <c r="S885" s="193"/>
      <c r="T885" s="194"/>
      <c r="AT885" s="188" t="s">
        <v>167</v>
      </c>
      <c r="AU885" s="188" t="s">
        <v>83</v>
      </c>
      <c r="AV885" s="11" t="s">
        <v>83</v>
      </c>
      <c r="AW885" s="11" t="s">
        <v>36</v>
      </c>
      <c r="AX885" s="11" t="s">
        <v>73</v>
      </c>
      <c r="AY885" s="188" t="s">
        <v>157</v>
      </c>
    </row>
    <row r="886" spans="2:51" s="11" customFormat="1" ht="13.5">
      <c r="B886" s="186"/>
      <c r="D886" s="187" t="s">
        <v>167</v>
      </c>
      <c r="E886" s="188" t="s">
        <v>5</v>
      </c>
      <c r="F886" s="189" t="s">
        <v>338</v>
      </c>
      <c r="H886" s="190">
        <v>10.04</v>
      </c>
      <c r="I886" s="191"/>
      <c r="L886" s="186"/>
      <c r="M886" s="192"/>
      <c r="N886" s="193"/>
      <c r="O886" s="193"/>
      <c r="P886" s="193"/>
      <c r="Q886" s="193"/>
      <c r="R886" s="193"/>
      <c r="S886" s="193"/>
      <c r="T886" s="194"/>
      <c r="AT886" s="188" t="s">
        <v>167</v>
      </c>
      <c r="AU886" s="188" t="s">
        <v>83</v>
      </c>
      <c r="AV886" s="11" t="s">
        <v>83</v>
      </c>
      <c r="AW886" s="11" t="s">
        <v>36</v>
      </c>
      <c r="AX886" s="11" t="s">
        <v>73</v>
      </c>
      <c r="AY886" s="188" t="s">
        <v>157</v>
      </c>
    </row>
    <row r="887" spans="2:51" s="11" customFormat="1" ht="13.5">
      <c r="B887" s="186"/>
      <c r="D887" s="187" t="s">
        <v>167</v>
      </c>
      <c r="E887" s="188" t="s">
        <v>5</v>
      </c>
      <c r="F887" s="189" t="s">
        <v>339</v>
      </c>
      <c r="H887" s="190">
        <v>11.14</v>
      </c>
      <c r="I887" s="191"/>
      <c r="L887" s="186"/>
      <c r="M887" s="192"/>
      <c r="N887" s="193"/>
      <c r="O887" s="193"/>
      <c r="P887" s="193"/>
      <c r="Q887" s="193"/>
      <c r="R887" s="193"/>
      <c r="S887" s="193"/>
      <c r="T887" s="194"/>
      <c r="AT887" s="188" t="s">
        <v>167</v>
      </c>
      <c r="AU887" s="188" t="s">
        <v>83</v>
      </c>
      <c r="AV887" s="11" t="s">
        <v>83</v>
      </c>
      <c r="AW887" s="11" t="s">
        <v>36</v>
      </c>
      <c r="AX887" s="11" t="s">
        <v>73</v>
      </c>
      <c r="AY887" s="188" t="s">
        <v>157</v>
      </c>
    </row>
    <row r="888" spans="2:51" s="11" customFormat="1" ht="13.5">
      <c r="B888" s="186"/>
      <c r="D888" s="187" t="s">
        <v>167</v>
      </c>
      <c r="E888" s="188" t="s">
        <v>5</v>
      </c>
      <c r="F888" s="189" t="s">
        <v>340</v>
      </c>
      <c r="H888" s="190">
        <v>2.7</v>
      </c>
      <c r="I888" s="191"/>
      <c r="L888" s="186"/>
      <c r="M888" s="192"/>
      <c r="N888" s="193"/>
      <c r="O888" s="193"/>
      <c r="P888" s="193"/>
      <c r="Q888" s="193"/>
      <c r="R888" s="193"/>
      <c r="S888" s="193"/>
      <c r="T888" s="194"/>
      <c r="AT888" s="188" t="s">
        <v>167</v>
      </c>
      <c r="AU888" s="188" t="s">
        <v>83</v>
      </c>
      <c r="AV888" s="11" t="s">
        <v>83</v>
      </c>
      <c r="AW888" s="11" t="s">
        <v>36</v>
      </c>
      <c r="AX888" s="11" t="s">
        <v>73</v>
      </c>
      <c r="AY888" s="188" t="s">
        <v>157</v>
      </c>
    </row>
    <row r="889" spans="2:51" s="12" customFormat="1" ht="13.5">
      <c r="B889" s="198"/>
      <c r="D889" s="187" t="s">
        <v>167</v>
      </c>
      <c r="E889" s="199" t="s">
        <v>5</v>
      </c>
      <c r="F889" s="200" t="s">
        <v>227</v>
      </c>
      <c r="H889" s="201">
        <v>349.349</v>
      </c>
      <c r="I889" s="202"/>
      <c r="L889" s="198"/>
      <c r="M889" s="203"/>
      <c r="N889" s="204"/>
      <c r="O889" s="204"/>
      <c r="P889" s="204"/>
      <c r="Q889" s="204"/>
      <c r="R889" s="204"/>
      <c r="S889" s="204"/>
      <c r="T889" s="205"/>
      <c r="AT889" s="199" t="s">
        <v>167</v>
      </c>
      <c r="AU889" s="199" t="s">
        <v>83</v>
      </c>
      <c r="AV889" s="12" t="s">
        <v>165</v>
      </c>
      <c r="AW889" s="12" t="s">
        <v>36</v>
      </c>
      <c r="AX889" s="12" t="s">
        <v>81</v>
      </c>
      <c r="AY889" s="199" t="s">
        <v>157</v>
      </c>
    </row>
    <row r="890" spans="2:65" s="1" customFormat="1" ht="25.5" customHeight="1">
      <c r="B890" s="173"/>
      <c r="C890" s="174" t="s">
        <v>1144</v>
      </c>
      <c r="D890" s="174" t="s">
        <v>160</v>
      </c>
      <c r="E890" s="175" t="s">
        <v>1145</v>
      </c>
      <c r="F890" s="176" t="s">
        <v>1146</v>
      </c>
      <c r="G890" s="177" t="s">
        <v>207</v>
      </c>
      <c r="H890" s="178">
        <v>349.349</v>
      </c>
      <c r="I890" s="179"/>
      <c r="J890" s="180">
        <f>ROUND(I890*H890,2)</f>
        <v>0</v>
      </c>
      <c r="K890" s="176" t="s">
        <v>164</v>
      </c>
      <c r="L890" s="40"/>
      <c r="M890" s="181" t="s">
        <v>5</v>
      </c>
      <c r="N890" s="182" t="s">
        <v>44</v>
      </c>
      <c r="O890" s="41"/>
      <c r="P890" s="183">
        <f>O890*H890</f>
        <v>0</v>
      </c>
      <c r="Q890" s="183">
        <v>0.008</v>
      </c>
      <c r="R890" s="183">
        <f>Q890*H890</f>
        <v>2.794792</v>
      </c>
      <c r="S890" s="183">
        <v>0</v>
      </c>
      <c r="T890" s="184">
        <f>S890*H890</f>
        <v>0</v>
      </c>
      <c r="AR890" s="23" t="s">
        <v>253</v>
      </c>
      <c r="AT890" s="23" t="s">
        <v>160</v>
      </c>
      <c r="AU890" s="23" t="s">
        <v>83</v>
      </c>
      <c r="AY890" s="23" t="s">
        <v>157</v>
      </c>
      <c r="BE890" s="185">
        <f>IF(N890="základní",J890,0)</f>
        <v>0</v>
      </c>
      <c r="BF890" s="185">
        <f>IF(N890="snížená",J890,0)</f>
        <v>0</v>
      </c>
      <c r="BG890" s="185">
        <f>IF(N890="zákl. přenesená",J890,0)</f>
        <v>0</v>
      </c>
      <c r="BH890" s="185">
        <f>IF(N890="sníž. přenesená",J890,0)</f>
        <v>0</v>
      </c>
      <c r="BI890" s="185">
        <f>IF(N890="nulová",J890,0)</f>
        <v>0</v>
      </c>
      <c r="BJ890" s="23" t="s">
        <v>81</v>
      </c>
      <c r="BK890" s="185">
        <f>ROUND(I890*H890,2)</f>
        <v>0</v>
      </c>
      <c r="BL890" s="23" t="s">
        <v>253</v>
      </c>
      <c r="BM890" s="23" t="s">
        <v>1147</v>
      </c>
    </row>
    <row r="891" spans="2:51" s="11" customFormat="1" ht="13.5">
      <c r="B891" s="186"/>
      <c r="D891" s="187" t="s">
        <v>167</v>
      </c>
      <c r="E891" s="188" t="s">
        <v>5</v>
      </c>
      <c r="F891" s="189" t="s">
        <v>320</v>
      </c>
      <c r="H891" s="190">
        <v>16.5</v>
      </c>
      <c r="I891" s="191"/>
      <c r="L891" s="186"/>
      <c r="M891" s="192"/>
      <c r="N891" s="193"/>
      <c r="O891" s="193"/>
      <c r="P891" s="193"/>
      <c r="Q891" s="193"/>
      <c r="R891" s="193"/>
      <c r="S891" s="193"/>
      <c r="T891" s="194"/>
      <c r="AT891" s="188" t="s">
        <v>167</v>
      </c>
      <c r="AU891" s="188" t="s">
        <v>83</v>
      </c>
      <c r="AV891" s="11" t="s">
        <v>83</v>
      </c>
      <c r="AW891" s="11" t="s">
        <v>36</v>
      </c>
      <c r="AX891" s="11" t="s">
        <v>73</v>
      </c>
      <c r="AY891" s="188" t="s">
        <v>157</v>
      </c>
    </row>
    <row r="892" spans="2:51" s="11" customFormat="1" ht="13.5">
      <c r="B892" s="186"/>
      <c r="D892" s="187" t="s">
        <v>167</v>
      </c>
      <c r="E892" s="188" t="s">
        <v>5</v>
      </c>
      <c r="F892" s="189" t="s">
        <v>321</v>
      </c>
      <c r="H892" s="190">
        <v>5.4</v>
      </c>
      <c r="I892" s="191"/>
      <c r="L892" s="186"/>
      <c r="M892" s="192"/>
      <c r="N892" s="193"/>
      <c r="O892" s="193"/>
      <c r="P892" s="193"/>
      <c r="Q892" s="193"/>
      <c r="R892" s="193"/>
      <c r="S892" s="193"/>
      <c r="T892" s="194"/>
      <c r="AT892" s="188" t="s">
        <v>167</v>
      </c>
      <c r="AU892" s="188" t="s">
        <v>83</v>
      </c>
      <c r="AV892" s="11" t="s">
        <v>83</v>
      </c>
      <c r="AW892" s="11" t="s">
        <v>36</v>
      </c>
      <c r="AX892" s="11" t="s">
        <v>73</v>
      </c>
      <c r="AY892" s="188" t="s">
        <v>157</v>
      </c>
    </row>
    <row r="893" spans="2:51" s="11" customFormat="1" ht="13.5">
      <c r="B893" s="186"/>
      <c r="D893" s="187" t="s">
        <v>167</v>
      </c>
      <c r="E893" s="188" t="s">
        <v>5</v>
      </c>
      <c r="F893" s="189" t="s">
        <v>322</v>
      </c>
      <c r="H893" s="190">
        <v>1.8</v>
      </c>
      <c r="I893" s="191"/>
      <c r="L893" s="186"/>
      <c r="M893" s="192"/>
      <c r="N893" s="193"/>
      <c r="O893" s="193"/>
      <c r="P893" s="193"/>
      <c r="Q893" s="193"/>
      <c r="R893" s="193"/>
      <c r="S893" s="193"/>
      <c r="T893" s="194"/>
      <c r="AT893" s="188" t="s">
        <v>167</v>
      </c>
      <c r="AU893" s="188" t="s">
        <v>83</v>
      </c>
      <c r="AV893" s="11" t="s">
        <v>83</v>
      </c>
      <c r="AW893" s="11" t="s">
        <v>36</v>
      </c>
      <c r="AX893" s="11" t="s">
        <v>73</v>
      </c>
      <c r="AY893" s="188" t="s">
        <v>157</v>
      </c>
    </row>
    <row r="894" spans="2:51" s="11" customFormat="1" ht="13.5">
      <c r="B894" s="186"/>
      <c r="D894" s="187" t="s">
        <v>167</v>
      </c>
      <c r="E894" s="188" t="s">
        <v>5</v>
      </c>
      <c r="F894" s="189" t="s">
        <v>323</v>
      </c>
      <c r="H894" s="190">
        <v>21.28</v>
      </c>
      <c r="I894" s="191"/>
      <c r="L894" s="186"/>
      <c r="M894" s="192"/>
      <c r="N894" s="193"/>
      <c r="O894" s="193"/>
      <c r="P894" s="193"/>
      <c r="Q894" s="193"/>
      <c r="R894" s="193"/>
      <c r="S894" s="193"/>
      <c r="T894" s="194"/>
      <c r="AT894" s="188" t="s">
        <v>167</v>
      </c>
      <c r="AU894" s="188" t="s">
        <v>83</v>
      </c>
      <c r="AV894" s="11" t="s">
        <v>83</v>
      </c>
      <c r="AW894" s="11" t="s">
        <v>36</v>
      </c>
      <c r="AX894" s="11" t="s">
        <v>73</v>
      </c>
      <c r="AY894" s="188" t="s">
        <v>157</v>
      </c>
    </row>
    <row r="895" spans="2:51" s="11" customFormat="1" ht="13.5">
      <c r="B895" s="186"/>
      <c r="D895" s="187" t="s">
        <v>167</v>
      </c>
      <c r="E895" s="188" t="s">
        <v>5</v>
      </c>
      <c r="F895" s="189" t="s">
        <v>323</v>
      </c>
      <c r="H895" s="190">
        <v>21.28</v>
      </c>
      <c r="I895" s="191"/>
      <c r="L895" s="186"/>
      <c r="M895" s="192"/>
      <c r="N895" s="193"/>
      <c r="O895" s="193"/>
      <c r="P895" s="193"/>
      <c r="Q895" s="193"/>
      <c r="R895" s="193"/>
      <c r="S895" s="193"/>
      <c r="T895" s="194"/>
      <c r="AT895" s="188" t="s">
        <v>167</v>
      </c>
      <c r="AU895" s="188" t="s">
        <v>83</v>
      </c>
      <c r="AV895" s="11" t="s">
        <v>83</v>
      </c>
      <c r="AW895" s="11" t="s">
        <v>36</v>
      </c>
      <c r="AX895" s="11" t="s">
        <v>73</v>
      </c>
      <c r="AY895" s="188" t="s">
        <v>157</v>
      </c>
    </row>
    <row r="896" spans="2:51" s="11" customFormat="1" ht="13.5">
      <c r="B896" s="186"/>
      <c r="D896" s="187" t="s">
        <v>167</v>
      </c>
      <c r="E896" s="188" t="s">
        <v>5</v>
      </c>
      <c r="F896" s="189" t="s">
        <v>324</v>
      </c>
      <c r="H896" s="190">
        <v>3</v>
      </c>
      <c r="I896" s="191"/>
      <c r="L896" s="186"/>
      <c r="M896" s="192"/>
      <c r="N896" s="193"/>
      <c r="O896" s="193"/>
      <c r="P896" s="193"/>
      <c r="Q896" s="193"/>
      <c r="R896" s="193"/>
      <c r="S896" s="193"/>
      <c r="T896" s="194"/>
      <c r="AT896" s="188" t="s">
        <v>167</v>
      </c>
      <c r="AU896" s="188" t="s">
        <v>83</v>
      </c>
      <c r="AV896" s="11" t="s">
        <v>83</v>
      </c>
      <c r="AW896" s="11" t="s">
        <v>36</v>
      </c>
      <c r="AX896" s="11" t="s">
        <v>73</v>
      </c>
      <c r="AY896" s="188" t="s">
        <v>157</v>
      </c>
    </row>
    <row r="897" spans="2:51" s="11" customFormat="1" ht="13.5">
      <c r="B897" s="186"/>
      <c r="D897" s="187" t="s">
        <v>167</v>
      </c>
      <c r="E897" s="188" t="s">
        <v>5</v>
      </c>
      <c r="F897" s="189" t="s">
        <v>325</v>
      </c>
      <c r="H897" s="190">
        <v>23.784</v>
      </c>
      <c r="I897" s="191"/>
      <c r="L897" s="186"/>
      <c r="M897" s="192"/>
      <c r="N897" s="193"/>
      <c r="O897" s="193"/>
      <c r="P897" s="193"/>
      <c r="Q897" s="193"/>
      <c r="R897" s="193"/>
      <c r="S897" s="193"/>
      <c r="T897" s="194"/>
      <c r="AT897" s="188" t="s">
        <v>167</v>
      </c>
      <c r="AU897" s="188" t="s">
        <v>83</v>
      </c>
      <c r="AV897" s="11" t="s">
        <v>83</v>
      </c>
      <c r="AW897" s="11" t="s">
        <v>36</v>
      </c>
      <c r="AX897" s="11" t="s">
        <v>73</v>
      </c>
      <c r="AY897" s="188" t="s">
        <v>157</v>
      </c>
    </row>
    <row r="898" spans="2:51" s="11" customFormat="1" ht="13.5">
      <c r="B898" s="186"/>
      <c r="D898" s="187" t="s">
        <v>167</v>
      </c>
      <c r="E898" s="188" t="s">
        <v>5</v>
      </c>
      <c r="F898" s="189" t="s">
        <v>326</v>
      </c>
      <c r="H898" s="190">
        <v>15.808</v>
      </c>
      <c r="I898" s="191"/>
      <c r="L898" s="186"/>
      <c r="M898" s="192"/>
      <c r="N898" s="193"/>
      <c r="O898" s="193"/>
      <c r="P898" s="193"/>
      <c r="Q898" s="193"/>
      <c r="R898" s="193"/>
      <c r="S898" s="193"/>
      <c r="T898" s="194"/>
      <c r="AT898" s="188" t="s">
        <v>167</v>
      </c>
      <c r="AU898" s="188" t="s">
        <v>83</v>
      </c>
      <c r="AV898" s="11" t="s">
        <v>83</v>
      </c>
      <c r="AW898" s="11" t="s">
        <v>36</v>
      </c>
      <c r="AX898" s="11" t="s">
        <v>73</v>
      </c>
      <c r="AY898" s="188" t="s">
        <v>157</v>
      </c>
    </row>
    <row r="899" spans="2:51" s="11" customFormat="1" ht="13.5">
      <c r="B899" s="186"/>
      <c r="D899" s="187" t="s">
        <v>167</v>
      </c>
      <c r="E899" s="188" t="s">
        <v>5</v>
      </c>
      <c r="F899" s="189" t="s">
        <v>327</v>
      </c>
      <c r="H899" s="190">
        <v>11.688</v>
      </c>
      <c r="I899" s="191"/>
      <c r="L899" s="186"/>
      <c r="M899" s="192"/>
      <c r="N899" s="193"/>
      <c r="O899" s="193"/>
      <c r="P899" s="193"/>
      <c r="Q899" s="193"/>
      <c r="R899" s="193"/>
      <c r="S899" s="193"/>
      <c r="T899" s="194"/>
      <c r="AT899" s="188" t="s">
        <v>167</v>
      </c>
      <c r="AU899" s="188" t="s">
        <v>83</v>
      </c>
      <c r="AV899" s="11" t="s">
        <v>83</v>
      </c>
      <c r="AW899" s="11" t="s">
        <v>36</v>
      </c>
      <c r="AX899" s="11" t="s">
        <v>73</v>
      </c>
      <c r="AY899" s="188" t="s">
        <v>157</v>
      </c>
    </row>
    <row r="900" spans="2:51" s="11" customFormat="1" ht="13.5">
      <c r="B900" s="186"/>
      <c r="D900" s="187" t="s">
        <v>167</v>
      </c>
      <c r="E900" s="188" t="s">
        <v>5</v>
      </c>
      <c r="F900" s="189" t="s">
        <v>328</v>
      </c>
      <c r="H900" s="190">
        <v>26.14</v>
      </c>
      <c r="I900" s="191"/>
      <c r="L900" s="186"/>
      <c r="M900" s="192"/>
      <c r="N900" s="193"/>
      <c r="O900" s="193"/>
      <c r="P900" s="193"/>
      <c r="Q900" s="193"/>
      <c r="R900" s="193"/>
      <c r="S900" s="193"/>
      <c r="T900" s="194"/>
      <c r="AT900" s="188" t="s">
        <v>167</v>
      </c>
      <c r="AU900" s="188" t="s">
        <v>83</v>
      </c>
      <c r="AV900" s="11" t="s">
        <v>83</v>
      </c>
      <c r="AW900" s="11" t="s">
        <v>36</v>
      </c>
      <c r="AX900" s="11" t="s">
        <v>73</v>
      </c>
      <c r="AY900" s="188" t="s">
        <v>157</v>
      </c>
    </row>
    <row r="901" spans="2:51" s="11" customFormat="1" ht="13.5">
      <c r="B901" s="186"/>
      <c r="D901" s="187" t="s">
        <v>167</v>
      </c>
      <c r="E901" s="188" t="s">
        <v>5</v>
      </c>
      <c r="F901" s="189" t="s">
        <v>329</v>
      </c>
      <c r="H901" s="190">
        <v>12.46</v>
      </c>
      <c r="I901" s="191"/>
      <c r="L901" s="186"/>
      <c r="M901" s="192"/>
      <c r="N901" s="193"/>
      <c r="O901" s="193"/>
      <c r="P901" s="193"/>
      <c r="Q901" s="193"/>
      <c r="R901" s="193"/>
      <c r="S901" s="193"/>
      <c r="T901" s="194"/>
      <c r="AT901" s="188" t="s">
        <v>167</v>
      </c>
      <c r="AU901" s="188" t="s">
        <v>83</v>
      </c>
      <c r="AV901" s="11" t="s">
        <v>83</v>
      </c>
      <c r="AW901" s="11" t="s">
        <v>36</v>
      </c>
      <c r="AX901" s="11" t="s">
        <v>73</v>
      </c>
      <c r="AY901" s="188" t="s">
        <v>157</v>
      </c>
    </row>
    <row r="902" spans="2:51" s="11" customFormat="1" ht="13.5">
      <c r="B902" s="186"/>
      <c r="D902" s="187" t="s">
        <v>167</v>
      </c>
      <c r="E902" s="188" t="s">
        <v>5</v>
      </c>
      <c r="F902" s="189" t="s">
        <v>330</v>
      </c>
      <c r="H902" s="190">
        <v>27.768</v>
      </c>
      <c r="I902" s="191"/>
      <c r="L902" s="186"/>
      <c r="M902" s="192"/>
      <c r="N902" s="193"/>
      <c r="O902" s="193"/>
      <c r="P902" s="193"/>
      <c r="Q902" s="193"/>
      <c r="R902" s="193"/>
      <c r="S902" s="193"/>
      <c r="T902" s="194"/>
      <c r="AT902" s="188" t="s">
        <v>167</v>
      </c>
      <c r="AU902" s="188" t="s">
        <v>83</v>
      </c>
      <c r="AV902" s="11" t="s">
        <v>83</v>
      </c>
      <c r="AW902" s="11" t="s">
        <v>36</v>
      </c>
      <c r="AX902" s="11" t="s">
        <v>73</v>
      </c>
      <c r="AY902" s="188" t="s">
        <v>157</v>
      </c>
    </row>
    <row r="903" spans="2:51" s="11" customFormat="1" ht="13.5">
      <c r="B903" s="186"/>
      <c r="D903" s="187" t="s">
        <v>167</v>
      </c>
      <c r="E903" s="188" t="s">
        <v>5</v>
      </c>
      <c r="F903" s="189" t="s">
        <v>331</v>
      </c>
      <c r="H903" s="190">
        <v>34.92</v>
      </c>
      <c r="I903" s="191"/>
      <c r="L903" s="186"/>
      <c r="M903" s="192"/>
      <c r="N903" s="193"/>
      <c r="O903" s="193"/>
      <c r="P903" s="193"/>
      <c r="Q903" s="193"/>
      <c r="R903" s="193"/>
      <c r="S903" s="193"/>
      <c r="T903" s="194"/>
      <c r="AT903" s="188" t="s">
        <v>167</v>
      </c>
      <c r="AU903" s="188" t="s">
        <v>83</v>
      </c>
      <c r="AV903" s="11" t="s">
        <v>83</v>
      </c>
      <c r="AW903" s="11" t="s">
        <v>36</v>
      </c>
      <c r="AX903" s="11" t="s">
        <v>73</v>
      </c>
      <c r="AY903" s="188" t="s">
        <v>157</v>
      </c>
    </row>
    <row r="904" spans="2:51" s="11" customFormat="1" ht="13.5">
      <c r="B904" s="186"/>
      <c r="D904" s="187" t="s">
        <v>167</v>
      </c>
      <c r="E904" s="188" t="s">
        <v>5</v>
      </c>
      <c r="F904" s="189" t="s">
        <v>332</v>
      </c>
      <c r="H904" s="190">
        <v>54.974</v>
      </c>
      <c r="I904" s="191"/>
      <c r="L904" s="186"/>
      <c r="M904" s="192"/>
      <c r="N904" s="193"/>
      <c r="O904" s="193"/>
      <c r="P904" s="193"/>
      <c r="Q904" s="193"/>
      <c r="R904" s="193"/>
      <c r="S904" s="193"/>
      <c r="T904" s="194"/>
      <c r="AT904" s="188" t="s">
        <v>167</v>
      </c>
      <c r="AU904" s="188" t="s">
        <v>83</v>
      </c>
      <c r="AV904" s="11" t="s">
        <v>83</v>
      </c>
      <c r="AW904" s="11" t="s">
        <v>36</v>
      </c>
      <c r="AX904" s="11" t="s">
        <v>73</v>
      </c>
      <c r="AY904" s="188" t="s">
        <v>157</v>
      </c>
    </row>
    <row r="905" spans="2:51" s="11" customFormat="1" ht="13.5">
      <c r="B905" s="186"/>
      <c r="D905" s="187" t="s">
        <v>167</v>
      </c>
      <c r="E905" s="188" t="s">
        <v>5</v>
      </c>
      <c r="F905" s="189" t="s">
        <v>333</v>
      </c>
      <c r="H905" s="190">
        <v>3.165</v>
      </c>
      <c r="I905" s="191"/>
      <c r="L905" s="186"/>
      <c r="M905" s="192"/>
      <c r="N905" s="193"/>
      <c r="O905" s="193"/>
      <c r="P905" s="193"/>
      <c r="Q905" s="193"/>
      <c r="R905" s="193"/>
      <c r="S905" s="193"/>
      <c r="T905" s="194"/>
      <c r="AT905" s="188" t="s">
        <v>167</v>
      </c>
      <c r="AU905" s="188" t="s">
        <v>83</v>
      </c>
      <c r="AV905" s="11" t="s">
        <v>83</v>
      </c>
      <c r="AW905" s="11" t="s">
        <v>36</v>
      </c>
      <c r="AX905" s="11" t="s">
        <v>73</v>
      </c>
      <c r="AY905" s="188" t="s">
        <v>157</v>
      </c>
    </row>
    <row r="906" spans="2:51" s="11" customFormat="1" ht="13.5">
      <c r="B906" s="186"/>
      <c r="D906" s="187" t="s">
        <v>167</v>
      </c>
      <c r="E906" s="188" t="s">
        <v>5</v>
      </c>
      <c r="F906" s="189" t="s">
        <v>333</v>
      </c>
      <c r="H906" s="190">
        <v>3.165</v>
      </c>
      <c r="I906" s="191"/>
      <c r="L906" s="186"/>
      <c r="M906" s="192"/>
      <c r="N906" s="193"/>
      <c r="O906" s="193"/>
      <c r="P906" s="193"/>
      <c r="Q906" s="193"/>
      <c r="R906" s="193"/>
      <c r="S906" s="193"/>
      <c r="T906" s="194"/>
      <c r="AT906" s="188" t="s">
        <v>167</v>
      </c>
      <c r="AU906" s="188" t="s">
        <v>83</v>
      </c>
      <c r="AV906" s="11" t="s">
        <v>83</v>
      </c>
      <c r="AW906" s="11" t="s">
        <v>36</v>
      </c>
      <c r="AX906" s="11" t="s">
        <v>73</v>
      </c>
      <c r="AY906" s="188" t="s">
        <v>157</v>
      </c>
    </row>
    <row r="907" spans="2:51" s="11" customFormat="1" ht="13.5">
      <c r="B907" s="186"/>
      <c r="D907" s="187" t="s">
        <v>167</v>
      </c>
      <c r="E907" s="188" t="s">
        <v>5</v>
      </c>
      <c r="F907" s="189" t="s">
        <v>334</v>
      </c>
      <c r="H907" s="190">
        <v>20.732</v>
      </c>
      <c r="I907" s="191"/>
      <c r="L907" s="186"/>
      <c r="M907" s="192"/>
      <c r="N907" s="193"/>
      <c r="O907" s="193"/>
      <c r="P907" s="193"/>
      <c r="Q907" s="193"/>
      <c r="R907" s="193"/>
      <c r="S907" s="193"/>
      <c r="T907" s="194"/>
      <c r="AT907" s="188" t="s">
        <v>167</v>
      </c>
      <c r="AU907" s="188" t="s">
        <v>83</v>
      </c>
      <c r="AV907" s="11" t="s">
        <v>83</v>
      </c>
      <c r="AW907" s="11" t="s">
        <v>36</v>
      </c>
      <c r="AX907" s="11" t="s">
        <v>73</v>
      </c>
      <c r="AY907" s="188" t="s">
        <v>157</v>
      </c>
    </row>
    <row r="908" spans="2:51" s="11" customFormat="1" ht="13.5">
      <c r="B908" s="186"/>
      <c r="D908" s="187" t="s">
        <v>167</v>
      </c>
      <c r="E908" s="188" t="s">
        <v>5</v>
      </c>
      <c r="F908" s="189" t="s">
        <v>335</v>
      </c>
      <c r="H908" s="190">
        <v>3.225</v>
      </c>
      <c r="I908" s="191"/>
      <c r="L908" s="186"/>
      <c r="M908" s="192"/>
      <c r="N908" s="193"/>
      <c r="O908" s="193"/>
      <c r="P908" s="193"/>
      <c r="Q908" s="193"/>
      <c r="R908" s="193"/>
      <c r="S908" s="193"/>
      <c r="T908" s="194"/>
      <c r="AT908" s="188" t="s">
        <v>167</v>
      </c>
      <c r="AU908" s="188" t="s">
        <v>83</v>
      </c>
      <c r="AV908" s="11" t="s">
        <v>83</v>
      </c>
      <c r="AW908" s="11" t="s">
        <v>36</v>
      </c>
      <c r="AX908" s="11" t="s">
        <v>73</v>
      </c>
      <c r="AY908" s="188" t="s">
        <v>157</v>
      </c>
    </row>
    <row r="909" spans="2:51" s="11" customFormat="1" ht="13.5">
      <c r="B909" s="186"/>
      <c r="D909" s="187" t="s">
        <v>167</v>
      </c>
      <c r="E909" s="188" t="s">
        <v>5</v>
      </c>
      <c r="F909" s="189" t="s">
        <v>336</v>
      </c>
      <c r="H909" s="190">
        <v>8.64</v>
      </c>
      <c r="I909" s="191"/>
      <c r="L909" s="186"/>
      <c r="M909" s="192"/>
      <c r="N909" s="193"/>
      <c r="O909" s="193"/>
      <c r="P909" s="193"/>
      <c r="Q909" s="193"/>
      <c r="R909" s="193"/>
      <c r="S909" s="193"/>
      <c r="T909" s="194"/>
      <c r="AT909" s="188" t="s">
        <v>167</v>
      </c>
      <c r="AU909" s="188" t="s">
        <v>83</v>
      </c>
      <c r="AV909" s="11" t="s">
        <v>83</v>
      </c>
      <c r="AW909" s="11" t="s">
        <v>36</v>
      </c>
      <c r="AX909" s="11" t="s">
        <v>73</v>
      </c>
      <c r="AY909" s="188" t="s">
        <v>157</v>
      </c>
    </row>
    <row r="910" spans="2:51" s="11" customFormat="1" ht="13.5">
      <c r="B910" s="186"/>
      <c r="D910" s="187" t="s">
        <v>167</v>
      </c>
      <c r="E910" s="188" t="s">
        <v>5</v>
      </c>
      <c r="F910" s="189" t="s">
        <v>337</v>
      </c>
      <c r="H910" s="190">
        <v>9.74</v>
      </c>
      <c r="I910" s="191"/>
      <c r="L910" s="186"/>
      <c r="M910" s="192"/>
      <c r="N910" s="193"/>
      <c r="O910" s="193"/>
      <c r="P910" s="193"/>
      <c r="Q910" s="193"/>
      <c r="R910" s="193"/>
      <c r="S910" s="193"/>
      <c r="T910" s="194"/>
      <c r="AT910" s="188" t="s">
        <v>167</v>
      </c>
      <c r="AU910" s="188" t="s">
        <v>83</v>
      </c>
      <c r="AV910" s="11" t="s">
        <v>83</v>
      </c>
      <c r="AW910" s="11" t="s">
        <v>36</v>
      </c>
      <c r="AX910" s="11" t="s">
        <v>73</v>
      </c>
      <c r="AY910" s="188" t="s">
        <v>157</v>
      </c>
    </row>
    <row r="911" spans="2:51" s="11" customFormat="1" ht="13.5">
      <c r="B911" s="186"/>
      <c r="D911" s="187" t="s">
        <v>167</v>
      </c>
      <c r="E911" s="188" t="s">
        <v>5</v>
      </c>
      <c r="F911" s="189" t="s">
        <v>338</v>
      </c>
      <c r="H911" s="190">
        <v>10.04</v>
      </c>
      <c r="I911" s="191"/>
      <c r="L911" s="186"/>
      <c r="M911" s="192"/>
      <c r="N911" s="193"/>
      <c r="O911" s="193"/>
      <c r="P911" s="193"/>
      <c r="Q911" s="193"/>
      <c r="R911" s="193"/>
      <c r="S911" s="193"/>
      <c r="T911" s="194"/>
      <c r="AT911" s="188" t="s">
        <v>167</v>
      </c>
      <c r="AU911" s="188" t="s">
        <v>83</v>
      </c>
      <c r="AV911" s="11" t="s">
        <v>83</v>
      </c>
      <c r="AW911" s="11" t="s">
        <v>36</v>
      </c>
      <c r="AX911" s="11" t="s">
        <v>73</v>
      </c>
      <c r="AY911" s="188" t="s">
        <v>157</v>
      </c>
    </row>
    <row r="912" spans="2:51" s="11" customFormat="1" ht="13.5">
      <c r="B912" s="186"/>
      <c r="D912" s="187" t="s">
        <v>167</v>
      </c>
      <c r="E912" s="188" t="s">
        <v>5</v>
      </c>
      <c r="F912" s="189" t="s">
        <v>339</v>
      </c>
      <c r="H912" s="190">
        <v>11.14</v>
      </c>
      <c r="I912" s="191"/>
      <c r="L912" s="186"/>
      <c r="M912" s="192"/>
      <c r="N912" s="193"/>
      <c r="O912" s="193"/>
      <c r="P912" s="193"/>
      <c r="Q912" s="193"/>
      <c r="R912" s="193"/>
      <c r="S912" s="193"/>
      <c r="T912" s="194"/>
      <c r="AT912" s="188" t="s">
        <v>167</v>
      </c>
      <c r="AU912" s="188" t="s">
        <v>83</v>
      </c>
      <c r="AV912" s="11" t="s">
        <v>83</v>
      </c>
      <c r="AW912" s="11" t="s">
        <v>36</v>
      </c>
      <c r="AX912" s="11" t="s">
        <v>73</v>
      </c>
      <c r="AY912" s="188" t="s">
        <v>157</v>
      </c>
    </row>
    <row r="913" spans="2:51" s="11" customFormat="1" ht="13.5">
      <c r="B913" s="186"/>
      <c r="D913" s="187" t="s">
        <v>167</v>
      </c>
      <c r="E913" s="188" t="s">
        <v>5</v>
      </c>
      <c r="F913" s="189" t="s">
        <v>340</v>
      </c>
      <c r="H913" s="190">
        <v>2.7</v>
      </c>
      <c r="I913" s="191"/>
      <c r="L913" s="186"/>
      <c r="M913" s="192"/>
      <c r="N913" s="193"/>
      <c r="O913" s="193"/>
      <c r="P913" s="193"/>
      <c r="Q913" s="193"/>
      <c r="R913" s="193"/>
      <c r="S913" s="193"/>
      <c r="T913" s="194"/>
      <c r="AT913" s="188" t="s">
        <v>167</v>
      </c>
      <c r="AU913" s="188" t="s">
        <v>83</v>
      </c>
      <c r="AV913" s="11" t="s">
        <v>83</v>
      </c>
      <c r="AW913" s="11" t="s">
        <v>36</v>
      </c>
      <c r="AX913" s="11" t="s">
        <v>73</v>
      </c>
      <c r="AY913" s="188" t="s">
        <v>157</v>
      </c>
    </row>
    <row r="914" spans="2:51" s="12" customFormat="1" ht="13.5">
      <c r="B914" s="198"/>
      <c r="D914" s="187" t="s">
        <v>167</v>
      </c>
      <c r="E914" s="199" t="s">
        <v>5</v>
      </c>
      <c r="F914" s="200" t="s">
        <v>227</v>
      </c>
      <c r="H914" s="201">
        <v>349.349</v>
      </c>
      <c r="I914" s="202"/>
      <c r="L914" s="198"/>
      <c r="M914" s="203"/>
      <c r="N914" s="204"/>
      <c r="O914" s="204"/>
      <c r="P914" s="204"/>
      <c r="Q914" s="204"/>
      <c r="R914" s="204"/>
      <c r="S914" s="204"/>
      <c r="T914" s="205"/>
      <c r="AT914" s="199" t="s">
        <v>167</v>
      </c>
      <c r="AU914" s="199" t="s">
        <v>83</v>
      </c>
      <c r="AV914" s="12" t="s">
        <v>165</v>
      </c>
      <c r="AW914" s="12" t="s">
        <v>36</v>
      </c>
      <c r="AX914" s="12" t="s">
        <v>81</v>
      </c>
      <c r="AY914" s="199" t="s">
        <v>157</v>
      </c>
    </row>
    <row r="915" spans="2:65" s="1" customFormat="1" ht="25.5" customHeight="1">
      <c r="B915" s="173"/>
      <c r="C915" s="174" t="s">
        <v>1148</v>
      </c>
      <c r="D915" s="174" t="s">
        <v>160</v>
      </c>
      <c r="E915" s="175" t="s">
        <v>1149</v>
      </c>
      <c r="F915" s="176" t="s">
        <v>1150</v>
      </c>
      <c r="G915" s="177" t="s">
        <v>458</v>
      </c>
      <c r="H915" s="178">
        <v>470.06</v>
      </c>
      <c r="I915" s="179"/>
      <c r="J915" s="180">
        <f>ROUND(I915*H915,2)</f>
        <v>0</v>
      </c>
      <c r="K915" s="176" t="s">
        <v>164</v>
      </c>
      <c r="L915" s="40"/>
      <c r="M915" s="181" t="s">
        <v>5</v>
      </c>
      <c r="N915" s="182" t="s">
        <v>44</v>
      </c>
      <c r="O915" s="41"/>
      <c r="P915" s="183">
        <f>O915*H915</f>
        <v>0</v>
      </c>
      <c r="Q915" s="183">
        <v>0.00031</v>
      </c>
      <c r="R915" s="183">
        <f>Q915*H915</f>
        <v>0.1457186</v>
      </c>
      <c r="S915" s="183">
        <v>0</v>
      </c>
      <c r="T915" s="184">
        <f>S915*H915</f>
        <v>0</v>
      </c>
      <c r="AR915" s="23" t="s">
        <v>253</v>
      </c>
      <c r="AT915" s="23" t="s">
        <v>160</v>
      </c>
      <c r="AU915" s="23" t="s">
        <v>83</v>
      </c>
      <c r="AY915" s="23" t="s">
        <v>157</v>
      </c>
      <c r="BE915" s="185">
        <f>IF(N915="základní",J915,0)</f>
        <v>0</v>
      </c>
      <c r="BF915" s="185">
        <f>IF(N915="snížená",J915,0)</f>
        <v>0</v>
      </c>
      <c r="BG915" s="185">
        <f>IF(N915="zákl. přenesená",J915,0)</f>
        <v>0</v>
      </c>
      <c r="BH915" s="185">
        <f>IF(N915="sníž. přenesená",J915,0)</f>
        <v>0</v>
      </c>
      <c r="BI915" s="185">
        <f>IF(N915="nulová",J915,0)</f>
        <v>0</v>
      </c>
      <c r="BJ915" s="23" t="s">
        <v>81</v>
      </c>
      <c r="BK915" s="185">
        <f>ROUND(I915*H915,2)</f>
        <v>0</v>
      </c>
      <c r="BL915" s="23" t="s">
        <v>253</v>
      </c>
      <c r="BM915" s="23" t="s">
        <v>1151</v>
      </c>
    </row>
    <row r="916" spans="2:47" s="1" customFormat="1" ht="67.5">
      <c r="B916" s="40"/>
      <c r="D916" s="187" t="s">
        <v>177</v>
      </c>
      <c r="F916" s="197" t="s">
        <v>1152</v>
      </c>
      <c r="I916" s="148"/>
      <c r="L916" s="40"/>
      <c r="M916" s="196"/>
      <c r="N916" s="41"/>
      <c r="O916" s="41"/>
      <c r="P916" s="41"/>
      <c r="Q916" s="41"/>
      <c r="R916" s="41"/>
      <c r="S916" s="41"/>
      <c r="T916" s="69"/>
      <c r="AT916" s="23" t="s">
        <v>177</v>
      </c>
      <c r="AU916" s="23" t="s">
        <v>83</v>
      </c>
    </row>
    <row r="917" spans="2:51" s="11" customFormat="1" ht="13.5">
      <c r="B917" s="186"/>
      <c r="D917" s="187" t="s">
        <v>167</v>
      </c>
      <c r="E917" s="188" t="s">
        <v>5</v>
      </c>
      <c r="F917" s="189" t="s">
        <v>1153</v>
      </c>
      <c r="H917" s="190">
        <v>6</v>
      </c>
      <c r="I917" s="191"/>
      <c r="L917" s="186"/>
      <c r="M917" s="192"/>
      <c r="N917" s="193"/>
      <c r="O917" s="193"/>
      <c r="P917" s="193"/>
      <c r="Q917" s="193"/>
      <c r="R917" s="193"/>
      <c r="S917" s="193"/>
      <c r="T917" s="194"/>
      <c r="AT917" s="188" t="s">
        <v>167</v>
      </c>
      <c r="AU917" s="188" t="s">
        <v>83</v>
      </c>
      <c r="AV917" s="11" t="s">
        <v>83</v>
      </c>
      <c r="AW917" s="11" t="s">
        <v>36</v>
      </c>
      <c r="AX917" s="11" t="s">
        <v>73</v>
      </c>
      <c r="AY917" s="188" t="s">
        <v>157</v>
      </c>
    </row>
    <row r="918" spans="2:51" s="11" customFormat="1" ht="13.5">
      <c r="B918" s="186"/>
      <c r="D918" s="187" t="s">
        <v>167</v>
      </c>
      <c r="E918" s="188" t="s">
        <v>5</v>
      </c>
      <c r="F918" s="189" t="s">
        <v>1154</v>
      </c>
      <c r="H918" s="190">
        <v>28</v>
      </c>
      <c r="I918" s="191"/>
      <c r="L918" s="186"/>
      <c r="M918" s="192"/>
      <c r="N918" s="193"/>
      <c r="O918" s="193"/>
      <c r="P918" s="193"/>
      <c r="Q918" s="193"/>
      <c r="R918" s="193"/>
      <c r="S918" s="193"/>
      <c r="T918" s="194"/>
      <c r="AT918" s="188" t="s">
        <v>167</v>
      </c>
      <c r="AU918" s="188" t="s">
        <v>83</v>
      </c>
      <c r="AV918" s="11" t="s">
        <v>83</v>
      </c>
      <c r="AW918" s="11" t="s">
        <v>36</v>
      </c>
      <c r="AX918" s="11" t="s">
        <v>73</v>
      </c>
      <c r="AY918" s="188" t="s">
        <v>157</v>
      </c>
    </row>
    <row r="919" spans="2:51" s="11" customFormat="1" ht="13.5">
      <c r="B919" s="186"/>
      <c r="D919" s="187" t="s">
        <v>167</v>
      </c>
      <c r="E919" s="188" t="s">
        <v>5</v>
      </c>
      <c r="F919" s="189" t="s">
        <v>1154</v>
      </c>
      <c r="H919" s="190">
        <v>28</v>
      </c>
      <c r="I919" s="191"/>
      <c r="L919" s="186"/>
      <c r="M919" s="192"/>
      <c r="N919" s="193"/>
      <c r="O919" s="193"/>
      <c r="P919" s="193"/>
      <c r="Q919" s="193"/>
      <c r="R919" s="193"/>
      <c r="S919" s="193"/>
      <c r="T919" s="194"/>
      <c r="AT919" s="188" t="s">
        <v>167</v>
      </c>
      <c r="AU919" s="188" t="s">
        <v>83</v>
      </c>
      <c r="AV919" s="11" t="s">
        <v>83</v>
      </c>
      <c r="AW919" s="11" t="s">
        <v>36</v>
      </c>
      <c r="AX919" s="11" t="s">
        <v>73</v>
      </c>
      <c r="AY919" s="188" t="s">
        <v>157</v>
      </c>
    </row>
    <row r="920" spans="2:51" s="11" customFormat="1" ht="13.5">
      <c r="B920" s="186"/>
      <c r="D920" s="187" t="s">
        <v>167</v>
      </c>
      <c r="E920" s="188" t="s">
        <v>5</v>
      </c>
      <c r="F920" s="189" t="s">
        <v>1155</v>
      </c>
      <c r="H920" s="190">
        <v>1.5</v>
      </c>
      <c r="I920" s="191"/>
      <c r="L920" s="186"/>
      <c r="M920" s="192"/>
      <c r="N920" s="193"/>
      <c r="O920" s="193"/>
      <c r="P920" s="193"/>
      <c r="Q920" s="193"/>
      <c r="R920" s="193"/>
      <c r="S920" s="193"/>
      <c r="T920" s="194"/>
      <c r="AT920" s="188" t="s">
        <v>167</v>
      </c>
      <c r="AU920" s="188" t="s">
        <v>83</v>
      </c>
      <c r="AV920" s="11" t="s">
        <v>83</v>
      </c>
      <c r="AW920" s="11" t="s">
        <v>36</v>
      </c>
      <c r="AX920" s="11" t="s">
        <v>73</v>
      </c>
      <c r="AY920" s="188" t="s">
        <v>157</v>
      </c>
    </row>
    <row r="921" spans="2:51" s="11" customFormat="1" ht="13.5">
      <c r="B921" s="186"/>
      <c r="D921" s="187" t="s">
        <v>167</v>
      </c>
      <c r="E921" s="188" t="s">
        <v>5</v>
      </c>
      <c r="F921" s="189" t="s">
        <v>1156</v>
      </c>
      <c r="H921" s="190">
        <v>20.52</v>
      </c>
      <c r="I921" s="191"/>
      <c r="L921" s="186"/>
      <c r="M921" s="192"/>
      <c r="N921" s="193"/>
      <c r="O921" s="193"/>
      <c r="P921" s="193"/>
      <c r="Q921" s="193"/>
      <c r="R921" s="193"/>
      <c r="S921" s="193"/>
      <c r="T921" s="194"/>
      <c r="AT921" s="188" t="s">
        <v>167</v>
      </c>
      <c r="AU921" s="188" t="s">
        <v>83</v>
      </c>
      <c r="AV921" s="11" t="s">
        <v>83</v>
      </c>
      <c r="AW921" s="11" t="s">
        <v>36</v>
      </c>
      <c r="AX921" s="11" t="s">
        <v>73</v>
      </c>
      <c r="AY921" s="188" t="s">
        <v>157</v>
      </c>
    </row>
    <row r="922" spans="2:51" s="11" customFormat="1" ht="13.5">
      <c r="B922" s="186"/>
      <c r="D922" s="187" t="s">
        <v>167</v>
      </c>
      <c r="E922" s="188" t="s">
        <v>5</v>
      </c>
      <c r="F922" s="189" t="s">
        <v>1157</v>
      </c>
      <c r="H922" s="190">
        <v>22.54</v>
      </c>
      <c r="I922" s="191"/>
      <c r="L922" s="186"/>
      <c r="M922" s="192"/>
      <c r="N922" s="193"/>
      <c r="O922" s="193"/>
      <c r="P922" s="193"/>
      <c r="Q922" s="193"/>
      <c r="R922" s="193"/>
      <c r="S922" s="193"/>
      <c r="T922" s="194"/>
      <c r="AT922" s="188" t="s">
        <v>167</v>
      </c>
      <c r="AU922" s="188" t="s">
        <v>83</v>
      </c>
      <c r="AV922" s="11" t="s">
        <v>83</v>
      </c>
      <c r="AW922" s="11" t="s">
        <v>36</v>
      </c>
      <c r="AX922" s="11" t="s">
        <v>73</v>
      </c>
      <c r="AY922" s="188" t="s">
        <v>157</v>
      </c>
    </row>
    <row r="923" spans="2:51" s="11" customFormat="1" ht="13.5">
      <c r="B923" s="186"/>
      <c r="D923" s="187" t="s">
        <v>167</v>
      </c>
      <c r="E923" s="188" t="s">
        <v>5</v>
      </c>
      <c r="F923" s="189" t="s">
        <v>1158</v>
      </c>
      <c r="H923" s="190">
        <v>14.84</v>
      </c>
      <c r="I923" s="191"/>
      <c r="L923" s="186"/>
      <c r="M923" s="192"/>
      <c r="N923" s="193"/>
      <c r="O923" s="193"/>
      <c r="P923" s="193"/>
      <c r="Q923" s="193"/>
      <c r="R923" s="193"/>
      <c r="S923" s="193"/>
      <c r="T923" s="194"/>
      <c r="AT923" s="188" t="s">
        <v>167</v>
      </c>
      <c r="AU923" s="188" t="s">
        <v>83</v>
      </c>
      <c r="AV923" s="11" t="s">
        <v>83</v>
      </c>
      <c r="AW923" s="11" t="s">
        <v>36</v>
      </c>
      <c r="AX923" s="11" t="s">
        <v>73</v>
      </c>
      <c r="AY923" s="188" t="s">
        <v>157</v>
      </c>
    </row>
    <row r="924" spans="2:51" s="11" customFormat="1" ht="13.5">
      <c r="B924" s="186"/>
      <c r="D924" s="187" t="s">
        <v>167</v>
      </c>
      <c r="E924" s="188" t="s">
        <v>5</v>
      </c>
      <c r="F924" s="189" t="s">
        <v>1159</v>
      </c>
      <c r="H924" s="190">
        <v>30.3</v>
      </c>
      <c r="I924" s="191"/>
      <c r="L924" s="186"/>
      <c r="M924" s="192"/>
      <c r="N924" s="193"/>
      <c r="O924" s="193"/>
      <c r="P924" s="193"/>
      <c r="Q924" s="193"/>
      <c r="R924" s="193"/>
      <c r="S924" s="193"/>
      <c r="T924" s="194"/>
      <c r="AT924" s="188" t="s">
        <v>167</v>
      </c>
      <c r="AU924" s="188" t="s">
        <v>83</v>
      </c>
      <c r="AV924" s="11" t="s">
        <v>83</v>
      </c>
      <c r="AW924" s="11" t="s">
        <v>36</v>
      </c>
      <c r="AX924" s="11" t="s">
        <v>73</v>
      </c>
      <c r="AY924" s="188" t="s">
        <v>157</v>
      </c>
    </row>
    <row r="925" spans="2:51" s="11" customFormat="1" ht="13.5">
      <c r="B925" s="186"/>
      <c r="D925" s="187" t="s">
        <v>167</v>
      </c>
      <c r="E925" s="188" t="s">
        <v>5</v>
      </c>
      <c r="F925" s="189" t="s">
        <v>1160</v>
      </c>
      <c r="H925" s="190">
        <v>15.1</v>
      </c>
      <c r="I925" s="191"/>
      <c r="L925" s="186"/>
      <c r="M925" s="192"/>
      <c r="N925" s="193"/>
      <c r="O925" s="193"/>
      <c r="P925" s="193"/>
      <c r="Q925" s="193"/>
      <c r="R925" s="193"/>
      <c r="S925" s="193"/>
      <c r="T925" s="194"/>
      <c r="AT925" s="188" t="s">
        <v>167</v>
      </c>
      <c r="AU925" s="188" t="s">
        <v>83</v>
      </c>
      <c r="AV925" s="11" t="s">
        <v>83</v>
      </c>
      <c r="AW925" s="11" t="s">
        <v>36</v>
      </c>
      <c r="AX925" s="11" t="s">
        <v>73</v>
      </c>
      <c r="AY925" s="188" t="s">
        <v>157</v>
      </c>
    </row>
    <row r="926" spans="2:51" s="11" customFormat="1" ht="13.5">
      <c r="B926" s="186"/>
      <c r="D926" s="187" t="s">
        <v>167</v>
      </c>
      <c r="E926" s="188" t="s">
        <v>5</v>
      </c>
      <c r="F926" s="189" t="s">
        <v>1161</v>
      </c>
      <c r="H926" s="190">
        <v>31.04</v>
      </c>
      <c r="I926" s="191"/>
      <c r="L926" s="186"/>
      <c r="M926" s="192"/>
      <c r="N926" s="193"/>
      <c r="O926" s="193"/>
      <c r="P926" s="193"/>
      <c r="Q926" s="193"/>
      <c r="R926" s="193"/>
      <c r="S926" s="193"/>
      <c r="T926" s="194"/>
      <c r="AT926" s="188" t="s">
        <v>167</v>
      </c>
      <c r="AU926" s="188" t="s">
        <v>83</v>
      </c>
      <c r="AV926" s="11" t="s">
        <v>83</v>
      </c>
      <c r="AW926" s="11" t="s">
        <v>36</v>
      </c>
      <c r="AX926" s="11" t="s">
        <v>73</v>
      </c>
      <c r="AY926" s="188" t="s">
        <v>157</v>
      </c>
    </row>
    <row r="927" spans="2:51" s="11" customFormat="1" ht="13.5">
      <c r="B927" s="186"/>
      <c r="D927" s="187" t="s">
        <v>167</v>
      </c>
      <c r="E927" s="188" t="s">
        <v>5</v>
      </c>
      <c r="F927" s="189" t="s">
        <v>1162</v>
      </c>
      <c r="H927" s="190">
        <v>30.2</v>
      </c>
      <c r="I927" s="191"/>
      <c r="L927" s="186"/>
      <c r="M927" s="192"/>
      <c r="N927" s="193"/>
      <c r="O927" s="193"/>
      <c r="P927" s="193"/>
      <c r="Q927" s="193"/>
      <c r="R927" s="193"/>
      <c r="S927" s="193"/>
      <c r="T927" s="194"/>
      <c r="AT927" s="188" t="s">
        <v>167</v>
      </c>
      <c r="AU927" s="188" t="s">
        <v>83</v>
      </c>
      <c r="AV927" s="11" t="s">
        <v>83</v>
      </c>
      <c r="AW927" s="11" t="s">
        <v>36</v>
      </c>
      <c r="AX927" s="11" t="s">
        <v>73</v>
      </c>
      <c r="AY927" s="188" t="s">
        <v>157</v>
      </c>
    </row>
    <row r="928" spans="2:51" s="11" customFormat="1" ht="13.5">
      <c r="B928" s="186"/>
      <c r="D928" s="187" t="s">
        <v>167</v>
      </c>
      <c r="E928" s="188" t="s">
        <v>5</v>
      </c>
      <c r="F928" s="189" t="s">
        <v>1163</v>
      </c>
      <c r="H928" s="190">
        <v>60.66</v>
      </c>
      <c r="I928" s="191"/>
      <c r="L928" s="186"/>
      <c r="M928" s="192"/>
      <c r="N928" s="193"/>
      <c r="O928" s="193"/>
      <c r="P928" s="193"/>
      <c r="Q928" s="193"/>
      <c r="R928" s="193"/>
      <c r="S928" s="193"/>
      <c r="T928" s="194"/>
      <c r="AT928" s="188" t="s">
        <v>167</v>
      </c>
      <c r="AU928" s="188" t="s">
        <v>83</v>
      </c>
      <c r="AV928" s="11" t="s">
        <v>83</v>
      </c>
      <c r="AW928" s="11" t="s">
        <v>36</v>
      </c>
      <c r="AX928" s="11" t="s">
        <v>73</v>
      </c>
      <c r="AY928" s="188" t="s">
        <v>157</v>
      </c>
    </row>
    <row r="929" spans="2:51" s="11" customFormat="1" ht="13.5">
      <c r="B929" s="186"/>
      <c r="D929" s="187" t="s">
        <v>167</v>
      </c>
      <c r="E929" s="188" t="s">
        <v>5</v>
      </c>
      <c r="F929" s="189" t="s">
        <v>1164</v>
      </c>
      <c r="H929" s="190">
        <v>4.5</v>
      </c>
      <c r="I929" s="191"/>
      <c r="L929" s="186"/>
      <c r="M929" s="192"/>
      <c r="N929" s="193"/>
      <c r="O929" s="193"/>
      <c r="P929" s="193"/>
      <c r="Q929" s="193"/>
      <c r="R929" s="193"/>
      <c r="S929" s="193"/>
      <c r="T929" s="194"/>
      <c r="AT929" s="188" t="s">
        <v>167</v>
      </c>
      <c r="AU929" s="188" t="s">
        <v>83</v>
      </c>
      <c r="AV929" s="11" t="s">
        <v>83</v>
      </c>
      <c r="AW929" s="11" t="s">
        <v>36</v>
      </c>
      <c r="AX929" s="11" t="s">
        <v>73</v>
      </c>
      <c r="AY929" s="188" t="s">
        <v>157</v>
      </c>
    </row>
    <row r="930" spans="2:51" s="11" customFormat="1" ht="13.5">
      <c r="B930" s="186"/>
      <c r="D930" s="187" t="s">
        <v>167</v>
      </c>
      <c r="E930" s="188" t="s">
        <v>5</v>
      </c>
      <c r="F930" s="189" t="s">
        <v>1165</v>
      </c>
      <c r="H930" s="190">
        <v>19.86</v>
      </c>
      <c r="I930" s="191"/>
      <c r="L930" s="186"/>
      <c r="M930" s="192"/>
      <c r="N930" s="193"/>
      <c r="O930" s="193"/>
      <c r="P930" s="193"/>
      <c r="Q930" s="193"/>
      <c r="R930" s="193"/>
      <c r="S930" s="193"/>
      <c r="T930" s="194"/>
      <c r="AT930" s="188" t="s">
        <v>167</v>
      </c>
      <c r="AU930" s="188" t="s">
        <v>83</v>
      </c>
      <c r="AV930" s="11" t="s">
        <v>83</v>
      </c>
      <c r="AW930" s="11" t="s">
        <v>36</v>
      </c>
      <c r="AX930" s="11" t="s">
        <v>73</v>
      </c>
      <c r="AY930" s="188" t="s">
        <v>157</v>
      </c>
    </row>
    <row r="931" spans="2:51" s="11" customFormat="1" ht="13.5">
      <c r="B931" s="186"/>
      <c r="D931" s="187" t="s">
        <v>167</v>
      </c>
      <c r="E931" s="188" t="s">
        <v>5</v>
      </c>
      <c r="F931" s="189" t="s">
        <v>1166</v>
      </c>
      <c r="H931" s="190">
        <v>14</v>
      </c>
      <c r="I931" s="191"/>
      <c r="L931" s="186"/>
      <c r="M931" s="192"/>
      <c r="N931" s="193"/>
      <c r="O931" s="193"/>
      <c r="P931" s="193"/>
      <c r="Q931" s="193"/>
      <c r="R931" s="193"/>
      <c r="S931" s="193"/>
      <c r="T931" s="194"/>
      <c r="AT931" s="188" t="s">
        <v>167</v>
      </c>
      <c r="AU931" s="188" t="s">
        <v>83</v>
      </c>
      <c r="AV931" s="11" t="s">
        <v>83</v>
      </c>
      <c r="AW931" s="11" t="s">
        <v>36</v>
      </c>
      <c r="AX931" s="11" t="s">
        <v>73</v>
      </c>
      <c r="AY931" s="188" t="s">
        <v>157</v>
      </c>
    </row>
    <row r="932" spans="2:51" s="11" customFormat="1" ht="13.5">
      <c r="B932" s="186"/>
      <c r="D932" s="187" t="s">
        <v>167</v>
      </c>
      <c r="E932" s="188" t="s">
        <v>5</v>
      </c>
      <c r="F932" s="189" t="s">
        <v>1167</v>
      </c>
      <c r="H932" s="190">
        <v>14.5</v>
      </c>
      <c r="I932" s="191"/>
      <c r="L932" s="186"/>
      <c r="M932" s="192"/>
      <c r="N932" s="193"/>
      <c r="O932" s="193"/>
      <c r="P932" s="193"/>
      <c r="Q932" s="193"/>
      <c r="R932" s="193"/>
      <c r="S932" s="193"/>
      <c r="T932" s="194"/>
      <c r="AT932" s="188" t="s">
        <v>167</v>
      </c>
      <c r="AU932" s="188" t="s">
        <v>83</v>
      </c>
      <c r="AV932" s="11" t="s">
        <v>83</v>
      </c>
      <c r="AW932" s="11" t="s">
        <v>36</v>
      </c>
      <c r="AX932" s="11" t="s">
        <v>73</v>
      </c>
      <c r="AY932" s="188" t="s">
        <v>157</v>
      </c>
    </row>
    <row r="933" spans="2:51" s="11" customFormat="1" ht="13.5">
      <c r="B933" s="186"/>
      <c r="D933" s="187" t="s">
        <v>167</v>
      </c>
      <c r="E933" s="188" t="s">
        <v>5</v>
      </c>
      <c r="F933" s="189" t="s">
        <v>1168</v>
      </c>
      <c r="H933" s="190">
        <v>14</v>
      </c>
      <c r="I933" s="191"/>
      <c r="L933" s="186"/>
      <c r="M933" s="192"/>
      <c r="N933" s="193"/>
      <c r="O933" s="193"/>
      <c r="P933" s="193"/>
      <c r="Q933" s="193"/>
      <c r="R933" s="193"/>
      <c r="S933" s="193"/>
      <c r="T933" s="194"/>
      <c r="AT933" s="188" t="s">
        <v>167</v>
      </c>
      <c r="AU933" s="188" t="s">
        <v>83</v>
      </c>
      <c r="AV933" s="11" t="s">
        <v>83</v>
      </c>
      <c r="AW933" s="11" t="s">
        <v>36</v>
      </c>
      <c r="AX933" s="11" t="s">
        <v>73</v>
      </c>
      <c r="AY933" s="188" t="s">
        <v>157</v>
      </c>
    </row>
    <row r="934" spans="2:51" s="11" customFormat="1" ht="13.5">
      <c r="B934" s="186"/>
      <c r="D934" s="187" t="s">
        <v>167</v>
      </c>
      <c r="E934" s="188" t="s">
        <v>5</v>
      </c>
      <c r="F934" s="189" t="s">
        <v>1169</v>
      </c>
      <c r="H934" s="190">
        <v>14.5</v>
      </c>
      <c r="I934" s="191"/>
      <c r="L934" s="186"/>
      <c r="M934" s="192"/>
      <c r="N934" s="193"/>
      <c r="O934" s="193"/>
      <c r="P934" s="193"/>
      <c r="Q934" s="193"/>
      <c r="R934" s="193"/>
      <c r="S934" s="193"/>
      <c r="T934" s="194"/>
      <c r="AT934" s="188" t="s">
        <v>167</v>
      </c>
      <c r="AU934" s="188" t="s">
        <v>83</v>
      </c>
      <c r="AV934" s="11" t="s">
        <v>83</v>
      </c>
      <c r="AW934" s="11" t="s">
        <v>36</v>
      </c>
      <c r="AX934" s="11" t="s">
        <v>73</v>
      </c>
      <c r="AY934" s="188" t="s">
        <v>157</v>
      </c>
    </row>
    <row r="935" spans="2:51" s="11" customFormat="1" ht="13.5">
      <c r="B935" s="186"/>
      <c r="D935" s="187" t="s">
        <v>167</v>
      </c>
      <c r="E935" s="188" t="s">
        <v>5</v>
      </c>
      <c r="F935" s="189" t="s">
        <v>818</v>
      </c>
      <c r="H935" s="190">
        <v>100</v>
      </c>
      <c r="I935" s="191"/>
      <c r="L935" s="186"/>
      <c r="M935" s="192"/>
      <c r="N935" s="193"/>
      <c r="O935" s="193"/>
      <c r="P935" s="193"/>
      <c r="Q935" s="193"/>
      <c r="R935" s="193"/>
      <c r="S935" s="193"/>
      <c r="T935" s="194"/>
      <c r="AT935" s="188" t="s">
        <v>167</v>
      </c>
      <c r="AU935" s="188" t="s">
        <v>83</v>
      </c>
      <c r="AV935" s="11" t="s">
        <v>83</v>
      </c>
      <c r="AW935" s="11" t="s">
        <v>36</v>
      </c>
      <c r="AX935" s="11" t="s">
        <v>73</v>
      </c>
      <c r="AY935" s="188" t="s">
        <v>157</v>
      </c>
    </row>
    <row r="936" spans="2:51" s="12" customFormat="1" ht="13.5">
      <c r="B936" s="198"/>
      <c r="D936" s="187" t="s">
        <v>167</v>
      </c>
      <c r="E936" s="199" t="s">
        <v>5</v>
      </c>
      <c r="F936" s="200" t="s">
        <v>227</v>
      </c>
      <c r="H936" s="201">
        <v>470.06</v>
      </c>
      <c r="I936" s="202"/>
      <c r="L936" s="198"/>
      <c r="M936" s="203"/>
      <c r="N936" s="204"/>
      <c r="O936" s="204"/>
      <c r="P936" s="204"/>
      <c r="Q936" s="204"/>
      <c r="R936" s="204"/>
      <c r="S936" s="204"/>
      <c r="T936" s="205"/>
      <c r="AT936" s="199" t="s">
        <v>167</v>
      </c>
      <c r="AU936" s="199" t="s">
        <v>83</v>
      </c>
      <c r="AV936" s="12" t="s">
        <v>165</v>
      </c>
      <c r="AW936" s="12" t="s">
        <v>36</v>
      </c>
      <c r="AX936" s="12" t="s">
        <v>81</v>
      </c>
      <c r="AY936" s="199" t="s">
        <v>157</v>
      </c>
    </row>
    <row r="937" spans="2:65" s="1" customFormat="1" ht="25.5" customHeight="1">
      <c r="B937" s="173"/>
      <c r="C937" s="174" t="s">
        <v>1170</v>
      </c>
      <c r="D937" s="174" t="s">
        <v>160</v>
      </c>
      <c r="E937" s="175" t="s">
        <v>1171</v>
      </c>
      <c r="F937" s="176" t="s">
        <v>1172</v>
      </c>
      <c r="G937" s="177" t="s">
        <v>458</v>
      </c>
      <c r="H937" s="178">
        <v>355.13</v>
      </c>
      <c r="I937" s="179"/>
      <c r="J937" s="180">
        <f>ROUND(I937*H937,2)</f>
        <v>0</v>
      </c>
      <c r="K937" s="176" t="s">
        <v>164</v>
      </c>
      <c r="L937" s="40"/>
      <c r="M937" s="181" t="s">
        <v>5</v>
      </c>
      <c r="N937" s="182" t="s">
        <v>44</v>
      </c>
      <c r="O937" s="41"/>
      <c r="P937" s="183">
        <f>O937*H937</f>
        <v>0</v>
      </c>
      <c r="Q937" s="183">
        <v>0.00026</v>
      </c>
      <c r="R937" s="183">
        <f>Q937*H937</f>
        <v>0.0923338</v>
      </c>
      <c r="S937" s="183">
        <v>0</v>
      </c>
      <c r="T937" s="184">
        <f>S937*H937</f>
        <v>0</v>
      </c>
      <c r="AR937" s="23" t="s">
        <v>253</v>
      </c>
      <c r="AT937" s="23" t="s">
        <v>160</v>
      </c>
      <c r="AU937" s="23" t="s">
        <v>83</v>
      </c>
      <c r="AY937" s="23" t="s">
        <v>157</v>
      </c>
      <c r="BE937" s="185">
        <f>IF(N937="základní",J937,0)</f>
        <v>0</v>
      </c>
      <c r="BF937" s="185">
        <f>IF(N937="snížená",J937,0)</f>
        <v>0</v>
      </c>
      <c r="BG937" s="185">
        <f>IF(N937="zákl. přenesená",J937,0)</f>
        <v>0</v>
      </c>
      <c r="BH937" s="185">
        <f>IF(N937="sníž. přenesená",J937,0)</f>
        <v>0</v>
      </c>
      <c r="BI937" s="185">
        <f>IF(N937="nulová",J937,0)</f>
        <v>0</v>
      </c>
      <c r="BJ937" s="23" t="s">
        <v>81</v>
      </c>
      <c r="BK937" s="185">
        <f>ROUND(I937*H937,2)</f>
        <v>0</v>
      </c>
      <c r="BL937" s="23" t="s">
        <v>253</v>
      </c>
      <c r="BM937" s="23" t="s">
        <v>1173</v>
      </c>
    </row>
    <row r="938" spans="2:47" s="1" customFormat="1" ht="67.5">
      <c r="B938" s="40"/>
      <c r="D938" s="187" t="s">
        <v>177</v>
      </c>
      <c r="F938" s="197" t="s">
        <v>1152</v>
      </c>
      <c r="I938" s="148"/>
      <c r="L938" s="40"/>
      <c r="M938" s="196"/>
      <c r="N938" s="41"/>
      <c r="O938" s="41"/>
      <c r="P938" s="41"/>
      <c r="Q938" s="41"/>
      <c r="R938" s="41"/>
      <c r="S938" s="41"/>
      <c r="T938" s="69"/>
      <c r="AT938" s="23" t="s">
        <v>177</v>
      </c>
      <c r="AU938" s="23" t="s">
        <v>83</v>
      </c>
    </row>
    <row r="939" spans="2:51" s="11" customFormat="1" ht="13.5">
      <c r="B939" s="186"/>
      <c r="D939" s="187" t="s">
        <v>167</v>
      </c>
      <c r="E939" s="188" t="s">
        <v>5</v>
      </c>
      <c r="F939" s="189" t="s">
        <v>1174</v>
      </c>
      <c r="H939" s="190">
        <v>23</v>
      </c>
      <c r="I939" s="191"/>
      <c r="L939" s="186"/>
      <c r="M939" s="192"/>
      <c r="N939" s="193"/>
      <c r="O939" s="193"/>
      <c r="P939" s="193"/>
      <c r="Q939" s="193"/>
      <c r="R939" s="193"/>
      <c r="S939" s="193"/>
      <c r="T939" s="194"/>
      <c r="AT939" s="188" t="s">
        <v>167</v>
      </c>
      <c r="AU939" s="188" t="s">
        <v>83</v>
      </c>
      <c r="AV939" s="11" t="s">
        <v>83</v>
      </c>
      <c r="AW939" s="11" t="s">
        <v>36</v>
      </c>
      <c r="AX939" s="11" t="s">
        <v>73</v>
      </c>
      <c r="AY939" s="188" t="s">
        <v>157</v>
      </c>
    </row>
    <row r="940" spans="2:51" s="11" customFormat="1" ht="13.5">
      <c r="B940" s="186"/>
      <c r="D940" s="187" t="s">
        <v>167</v>
      </c>
      <c r="E940" s="188" t="s">
        <v>5</v>
      </c>
      <c r="F940" s="189" t="s">
        <v>1175</v>
      </c>
      <c r="H940" s="190">
        <v>4.8</v>
      </c>
      <c r="I940" s="191"/>
      <c r="L940" s="186"/>
      <c r="M940" s="192"/>
      <c r="N940" s="193"/>
      <c r="O940" s="193"/>
      <c r="P940" s="193"/>
      <c r="Q940" s="193"/>
      <c r="R940" s="193"/>
      <c r="S940" s="193"/>
      <c r="T940" s="194"/>
      <c r="AT940" s="188" t="s">
        <v>167</v>
      </c>
      <c r="AU940" s="188" t="s">
        <v>83</v>
      </c>
      <c r="AV940" s="11" t="s">
        <v>83</v>
      </c>
      <c r="AW940" s="11" t="s">
        <v>36</v>
      </c>
      <c r="AX940" s="11" t="s">
        <v>73</v>
      </c>
      <c r="AY940" s="188" t="s">
        <v>157</v>
      </c>
    </row>
    <row r="941" spans="2:51" s="11" customFormat="1" ht="13.5">
      <c r="B941" s="186"/>
      <c r="D941" s="187" t="s">
        <v>167</v>
      </c>
      <c r="E941" s="188" t="s">
        <v>5</v>
      </c>
      <c r="F941" s="189" t="s">
        <v>1175</v>
      </c>
      <c r="H941" s="190">
        <v>4.8</v>
      </c>
      <c r="I941" s="191"/>
      <c r="L941" s="186"/>
      <c r="M941" s="192"/>
      <c r="N941" s="193"/>
      <c r="O941" s="193"/>
      <c r="P941" s="193"/>
      <c r="Q941" s="193"/>
      <c r="R941" s="193"/>
      <c r="S941" s="193"/>
      <c r="T941" s="194"/>
      <c r="AT941" s="188" t="s">
        <v>167</v>
      </c>
      <c r="AU941" s="188" t="s">
        <v>83</v>
      </c>
      <c r="AV941" s="11" t="s">
        <v>83</v>
      </c>
      <c r="AW941" s="11" t="s">
        <v>36</v>
      </c>
      <c r="AX941" s="11" t="s">
        <v>73</v>
      </c>
      <c r="AY941" s="188" t="s">
        <v>157</v>
      </c>
    </row>
    <row r="942" spans="2:51" s="11" customFormat="1" ht="13.5">
      <c r="B942" s="186"/>
      <c r="D942" s="187" t="s">
        <v>167</v>
      </c>
      <c r="E942" s="188" t="s">
        <v>5</v>
      </c>
      <c r="F942" s="189" t="s">
        <v>1176</v>
      </c>
      <c r="H942" s="190">
        <v>4.2</v>
      </c>
      <c r="I942" s="191"/>
      <c r="L942" s="186"/>
      <c r="M942" s="192"/>
      <c r="N942" s="193"/>
      <c r="O942" s="193"/>
      <c r="P942" s="193"/>
      <c r="Q942" s="193"/>
      <c r="R942" s="193"/>
      <c r="S942" s="193"/>
      <c r="T942" s="194"/>
      <c r="AT942" s="188" t="s">
        <v>167</v>
      </c>
      <c r="AU942" s="188" t="s">
        <v>83</v>
      </c>
      <c r="AV942" s="11" t="s">
        <v>83</v>
      </c>
      <c r="AW942" s="11" t="s">
        <v>36</v>
      </c>
      <c r="AX942" s="11" t="s">
        <v>73</v>
      </c>
      <c r="AY942" s="188" t="s">
        <v>157</v>
      </c>
    </row>
    <row r="943" spans="2:51" s="11" customFormat="1" ht="13.5">
      <c r="B943" s="186"/>
      <c r="D943" s="187" t="s">
        <v>167</v>
      </c>
      <c r="E943" s="188" t="s">
        <v>5</v>
      </c>
      <c r="F943" s="189" t="s">
        <v>1177</v>
      </c>
      <c r="H943" s="190">
        <v>15.2</v>
      </c>
      <c r="I943" s="191"/>
      <c r="L943" s="186"/>
      <c r="M943" s="192"/>
      <c r="N943" s="193"/>
      <c r="O943" s="193"/>
      <c r="P943" s="193"/>
      <c r="Q943" s="193"/>
      <c r="R943" s="193"/>
      <c r="S943" s="193"/>
      <c r="T943" s="194"/>
      <c r="AT943" s="188" t="s">
        <v>167</v>
      </c>
      <c r="AU943" s="188" t="s">
        <v>83</v>
      </c>
      <c r="AV943" s="11" t="s">
        <v>83</v>
      </c>
      <c r="AW943" s="11" t="s">
        <v>36</v>
      </c>
      <c r="AX943" s="11" t="s">
        <v>73</v>
      </c>
      <c r="AY943" s="188" t="s">
        <v>157</v>
      </c>
    </row>
    <row r="944" spans="2:51" s="11" customFormat="1" ht="13.5">
      <c r="B944" s="186"/>
      <c r="D944" s="187" t="s">
        <v>167</v>
      </c>
      <c r="E944" s="188" t="s">
        <v>5</v>
      </c>
      <c r="F944" s="189" t="s">
        <v>1177</v>
      </c>
      <c r="H944" s="190">
        <v>15.2</v>
      </c>
      <c r="I944" s="191"/>
      <c r="L944" s="186"/>
      <c r="M944" s="192"/>
      <c r="N944" s="193"/>
      <c r="O944" s="193"/>
      <c r="P944" s="193"/>
      <c r="Q944" s="193"/>
      <c r="R944" s="193"/>
      <c r="S944" s="193"/>
      <c r="T944" s="194"/>
      <c r="AT944" s="188" t="s">
        <v>167</v>
      </c>
      <c r="AU944" s="188" t="s">
        <v>83</v>
      </c>
      <c r="AV944" s="11" t="s">
        <v>83</v>
      </c>
      <c r="AW944" s="11" t="s">
        <v>36</v>
      </c>
      <c r="AX944" s="11" t="s">
        <v>73</v>
      </c>
      <c r="AY944" s="188" t="s">
        <v>157</v>
      </c>
    </row>
    <row r="945" spans="2:51" s="11" customFormat="1" ht="13.5">
      <c r="B945" s="186"/>
      <c r="D945" s="187" t="s">
        <v>167</v>
      </c>
      <c r="E945" s="188" t="s">
        <v>5</v>
      </c>
      <c r="F945" s="189" t="s">
        <v>1178</v>
      </c>
      <c r="H945" s="190">
        <v>5</v>
      </c>
      <c r="I945" s="191"/>
      <c r="L945" s="186"/>
      <c r="M945" s="192"/>
      <c r="N945" s="193"/>
      <c r="O945" s="193"/>
      <c r="P945" s="193"/>
      <c r="Q945" s="193"/>
      <c r="R945" s="193"/>
      <c r="S945" s="193"/>
      <c r="T945" s="194"/>
      <c r="AT945" s="188" t="s">
        <v>167</v>
      </c>
      <c r="AU945" s="188" t="s">
        <v>83</v>
      </c>
      <c r="AV945" s="11" t="s">
        <v>83</v>
      </c>
      <c r="AW945" s="11" t="s">
        <v>36</v>
      </c>
      <c r="AX945" s="11" t="s">
        <v>73</v>
      </c>
      <c r="AY945" s="188" t="s">
        <v>157</v>
      </c>
    </row>
    <row r="946" spans="2:51" s="11" customFormat="1" ht="13.5">
      <c r="B946" s="186"/>
      <c r="D946" s="187" t="s">
        <v>167</v>
      </c>
      <c r="E946" s="188" t="s">
        <v>5</v>
      </c>
      <c r="F946" s="189" t="s">
        <v>1179</v>
      </c>
      <c r="H946" s="190">
        <v>16.72</v>
      </c>
      <c r="I946" s="191"/>
      <c r="L946" s="186"/>
      <c r="M946" s="192"/>
      <c r="N946" s="193"/>
      <c r="O946" s="193"/>
      <c r="P946" s="193"/>
      <c r="Q946" s="193"/>
      <c r="R946" s="193"/>
      <c r="S946" s="193"/>
      <c r="T946" s="194"/>
      <c r="AT946" s="188" t="s">
        <v>167</v>
      </c>
      <c r="AU946" s="188" t="s">
        <v>83</v>
      </c>
      <c r="AV946" s="11" t="s">
        <v>83</v>
      </c>
      <c r="AW946" s="11" t="s">
        <v>36</v>
      </c>
      <c r="AX946" s="11" t="s">
        <v>73</v>
      </c>
      <c r="AY946" s="188" t="s">
        <v>157</v>
      </c>
    </row>
    <row r="947" spans="2:51" s="11" customFormat="1" ht="13.5">
      <c r="B947" s="186"/>
      <c r="D947" s="187" t="s">
        <v>167</v>
      </c>
      <c r="E947" s="188" t="s">
        <v>5</v>
      </c>
      <c r="F947" s="189" t="s">
        <v>1180</v>
      </c>
      <c r="H947" s="190">
        <v>19.84</v>
      </c>
      <c r="I947" s="191"/>
      <c r="L947" s="186"/>
      <c r="M947" s="192"/>
      <c r="N947" s="193"/>
      <c r="O947" s="193"/>
      <c r="P947" s="193"/>
      <c r="Q947" s="193"/>
      <c r="R947" s="193"/>
      <c r="S947" s="193"/>
      <c r="T947" s="194"/>
      <c r="AT947" s="188" t="s">
        <v>167</v>
      </c>
      <c r="AU947" s="188" t="s">
        <v>83</v>
      </c>
      <c r="AV947" s="11" t="s">
        <v>83</v>
      </c>
      <c r="AW947" s="11" t="s">
        <v>36</v>
      </c>
      <c r="AX947" s="11" t="s">
        <v>73</v>
      </c>
      <c r="AY947" s="188" t="s">
        <v>157</v>
      </c>
    </row>
    <row r="948" spans="2:51" s="11" customFormat="1" ht="13.5">
      <c r="B948" s="186"/>
      <c r="D948" s="187" t="s">
        <v>167</v>
      </c>
      <c r="E948" s="188" t="s">
        <v>5</v>
      </c>
      <c r="F948" s="189" t="s">
        <v>1181</v>
      </c>
      <c r="H948" s="190">
        <v>10.84</v>
      </c>
      <c r="I948" s="191"/>
      <c r="L948" s="186"/>
      <c r="M948" s="192"/>
      <c r="N948" s="193"/>
      <c r="O948" s="193"/>
      <c r="P948" s="193"/>
      <c r="Q948" s="193"/>
      <c r="R948" s="193"/>
      <c r="S948" s="193"/>
      <c r="T948" s="194"/>
      <c r="AT948" s="188" t="s">
        <v>167</v>
      </c>
      <c r="AU948" s="188" t="s">
        <v>83</v>
      </c>
      <c r="AV948" s="11" t="s">
        <v>83</v>
      </c>
      <c r="AW948" s="11" t="s">
        <v>36</v>
      </c>
      <c r="AX948" s="11" t="s">
        <v>73</v>
      </c>
      <c r="AY948" s="188" t="s">
        <v>157</v>
      </c>
    </row>
    <row r="949" spans="2:51" s="11" customFormat="1" ht="13.5">
      <c r="B949" s="186"/>
      <c r="D949" s="187" t="s">
        <v>167</v>
      </c>
      <c r="E949" s="188" t="s">
        <v>5</v>
      </c>
      <c r="F949" s="189" t="s">
        <v>1182</v>
      </c>
      <c r="H949" s="190">
        <v>17.6</v>
      </c>
      <c r="I949" s="191"/>
      <c r="L949" s="186"/>
      <c r="M949" s="192"/>
      <c r="N949" s="193"/>
      <c r="O949" s="193"/>
      <c r="P949" s="193"/>
      <c r="Q949" s="193"/>
      <c r="R949" s="193"/>
      <c r="S949" s="193"/>
      <c r="T949" s="194"/>
      <c r="AT949" s="188" t="s">
        <v>167</v>
      </c>
      <c r="AU949" s="188" t="s">
        <v>83</v>
      </c>
      <c r="AV949" s="11" t="s">
        <v>83</v>
      </c>
      <c r="AW949" s="11" t="s">
        <v>36</v>
      </c>
      <c r="AX949" s="11" t="s">
        <v>73</v>
      </c>
      <c r="AY949" s="188" t="s">
        <v>157</v>
      </c>
    </row>
    <row r="950" spans="2:51" s="11" customFormat="1" ht="13.5">
      <c r="B950" s="186"/>
      <c r="D950" s="187" t="s">
        <v>167</v>
      </c>
      <c r="E950" s="188" t="s">
        <v>5</v>
      </c>
      <c r="F950" s="189" t="s">
        <v>1183</v>
      </c>
      <c r="H950" s="190">
        <v>11</v>
      </c>
      <c r="I950" s="191"/>
      <c r="L950" s="186"/>
      <c r="M950" s="192"/>
      <c r="N950" s="193"/>
      <c r="O950" s="193"/>
      <c r="P950" s="193"/>
      <c r="Q950" s="193"/>
      <c r="R950" s="193"/>
      <c r="S950" s="193"/>
      <c r="T950" s="194"/>
      <c r="AT950" s="188" t="s">
        <v>167</v>
      </c>
      <c r="AU950" s="188" t="s">
        <v>83</v>
      </c>
      <c r="AV950" s="11" t="s">
        <v>83</v>
      </c>
      <c r="AW950" s="11" t="s">
        <v>36</v>
      </c>
      <c r="AX950" s="11" t="s">
        <v>73</v>
      </c>
      <c r="AY950" s="188" t="s">
        <v>157</v>
      </c>
    </row>
    <row r="951" spans="2:51" s="11" customFormat="1" ht="13.5">
      <c r="B951" s="186"/>
      <c r="D951" s="187" t="s">
        <v>167</v>
      </c>
      <c r="E951" s="188" t="s">
        <v>5</v>
      </c>
      <c r="F951" s="189" t="s">
        <v>1184</v>
      </c>
      <c r="H951" s="190">
        <v>18.34</v>
      </c>
      <c r="I951" s="191"/>
      <c r="L951" s="186"/>
      <c r="M951" s="192"/>
      <c r="N951" s="193"/>
      <c r="O951" s="193"/>
      <c r="P951" s="193"/>
      <c r="Q951" s="193"/>
      <c r="R951" s="193"/>
      <c r="S951" s="193"/>
      <c r="T951" s="194"/>
      <c r="AT951" s="188" t="s">
        <v>167</v>
      </c>
      <c r="AU951" s="188" t="s">
        <v>83</v>
      </c>
      <c r="AV951" s="11" t="s">
        <v>83</v>
      </c>
      <c r="AW951" s="11" t="s">
        <v>36</v>
      </c>
      <c r="AX951" s="11" t="s">
        <v>73</v>
      </c>
      <c r="AY951" s="188" t="s">
        <v>157</v>
      </c>
    </row>
    <row r="952" spans="2:51" s="11" customFormat="1" ht="13.5">
      <c r="B952" s="186"/>
      <c r="D952" s="187" t="s">
        <v>167</v>
      </c>
      <c r="E952" s="188" t="s">
        <v>5</v>
      </c>
      <c r="F952" s="189" t="s">
        <v>1185</v>
      </c>
      <c r="H952" s="190">
        <v>17.9</v>
      </c>
      <c r="I952" s="191"/>
      <c r="L952" s="186"/>
      <c r="M952" s="192"/>
      <c r="N952" s="193"/>
      <c r="O952" s="193"/>
      <c r="P952" s="193"/>
      <c r="Q952" s="193"/>
      <c r="R952" s="193"/>
      <c r="S952" s="193"/>
      <c r="T952" s="194"/>
      <c r="AT952" s="188" t="s">
        <v>167</v>
      </c>
      <c r="AU952" s="188" t="s">
        <v>83</v>
      </c>
      <c r="AV952" s="11" t="s">
        <v>83</v>
      </c>
      <c r="AW952" s="11" t="s">
        <v>36</v>
      </c>
      <c r="AX952" s="11" t="s">
        <v>73</v>
      </c>
      <c r="AY952" s="188" t="s">
        <v>157</v>
      </c>
    </row>
    <row r="953" spans="2:51" s="11" customFormat="1" ht="13.5">
      <c r="B953" s="186"/>
      <c r="D953" s="187" t="s">
        <v>167</v>
      </c>
      <c r="E953" s="188" t="s">
        <v>5</v>
      </c>
      <c r="F953" s="189" t="s">
        <v>1186</v>
      </c>
      <c r="H953" s="190">
        <v>29.66</v>
      </c>
      <c r="I953" s="191"/>
      <c r="L953" s="186"/>
      <c r="M953" s="192"/>
      <c r="N953" s="193"/>
      <c r="O953" s="193"/>
      <c r="P953" s="193"/>
      <c r="Q953" s="193"/>
      <c r="R953" s="193"/>
      <c r="S953" s="193"/>
      <c r="T953" s="194"/>
      <c r="AT953" s="188" t="s">
        <v>167</v>
      </c>
      <c r="AU953" s="188" t="s">
        <v>83</v>
      </c>
      <c r="AV953" s="11" t="s">
        <v>83</v>
      </c>
      <c r="AW953" s="11" t="s">
        <v>36</v>
      </c>
      <c r="AX953" s="11" t="s">
        <v>73</v>
      </c>
      <c r="AY953" s="188" t="s">
        <v>157</v>
      </c>
    </row>
    <row r="954" spans="2:51" s="11" customFormat="1" ht="13.5">
      <c r="B954" s="186"/>
      <c r="D954" s="187" t="s">
        <v>167</v>
      </c>
      <c r="E954" s="188" t="s">
        <v>5</v>
      </c>
      <c r="F954" s="189" t="s">
        <v>1187</v>
      </c>
      <c r="H954" s="190">
        <v>5.11</v>
      </c>
      <c r="I954" s="191"/>
      <c r="L954" s="186"/>
      <c r="M954" s="192"/>
      <c r="N954" s="193"/>
      <c r="O954" s="193"/>
      <c r="P954" s="193"/>
      <c r="Q954" s="193"/>
      <c r="R954" s="193"/>
      <c r="S954" s="193"/>
      <c r="T954" s="194"/>
      <c r="AT954" s="188" t="s">
        <v>167</v>
      </c>
      <c r="AU954" s="188" t="s">
        <v>83</v>
      </c>
      <c r="AV954" s="11" t="s">
        <v>83</v>
      </c>
      <c r="AW954" s="11" t="s">
        <v>36</v>
      </c>
      <c r="AX954" s="11" t="s">
        <v>73</v>
      </c>
      <c r="AY954" s="188" t="s">
        <v>157</v>
      </c>
    </row>
    <row r="955" spans="2:51" s="11" customFormat="1" ht="13.5">
      <c r="B955" s="186"/>
      <c r="D955" s="187" t="s">
        <v>167</v>
      </c>
      <c r="E955" s="188" t="s">
        <v>5</v>
      </c>
      <c r="F955" s="189" t="s">
        <v>1187</v>
      </c>
      <c r="H955" s="190">
        <v>5.11</v>
      </c>
      <c r="I955" s="191"/>
      <c r="L955" s="186"/>
      <c r="M955" s="192"/>
      <c r="N955" s="193"/>
      <c r="O955" s="193"/>
      <c r="P955" s="193"/>
      <c r="Q955" s="193"/>
      <c r="R955" s="193"/>
      <c r="S955" s="193"/>
      <c r="T955" s="194"/>
      <c r="AT955" s="188" t="s">
        <v>167</v>
      </c>
      <c r="AU955" s="188" t="s">
        <v>83</v>
      </c>
      <c r="AV955" s="11" t="s">
        <v>83</v>
      </c>
      <c r="AW955" s="11" t="s">
        <v>36</v>
      </c>
      <c r="AX955" s="11" t="s">
        <v>73</v>
      </c>
      <c r="AY955" s="188" t="s">
        <v>157</v>
      </c>
    </row>
    <row r="956" spans="2:51" s="11" customFormat="1" ht="13.5">
      <c r="B956" s="186"/>
      <c r="D956" s="187" t="s">
        <v>167</v>
      </c>
      <c r="E956" s="188" t="s">
        <v>5</v>
      </c>
      <c r="F956" s="189" t="s">
        <v>1188</v>
      </c>
      <c r="H956" s="190">
        <v>20.86</v>
      </c>
      <c r="I956" s="191"/>
      <c r="L956" s="186"/>
      <c r="M956" s="192"/>
      <c r="N956" s="193"/>
      <c r="O956" s="193"/>
      <c r="P956" s="193"/>
      <c r="Q956" s="193"/>
      <c r="R956" s="193"/>
      <c r="S956" s="193"/>
      <c r="T956" s="194"/>
      <c r="AT956" s="188" t="s">
        <v>167</v>
      </c>
      <c r="AU956" s="188" t="s">
        <v>83</v>
      </c>
      <c r="AV956" s="11" t="s">
        <v>83</v>
      </c>
      <c r="AW956" s="11" t="s">
        <v>36</v>
      </c>
      <c r="AX956" s="11" t="s">
        <v>73</v>
      </c>
      <c r="AY956" s="188" t="s">
        <v>157</v>
      </c>
    </row>
    <row r="957" spans="2:51" s="11" customFormat="1" ht="13.5">
      <c r="B957" s="186"/>
      <c r="D957" s="187" t="s">
        <v>167</v>
      </c>
      <c r="E957" s="188" t="s">
        <v>5</v>
      </c>
      <c r="F957" s="189" t="s">
        <v>1189</v>
      </c>
      <c r="H957" s="190">
        <v>5.15</v>
      </c>
      <c r="I957" s="191"/>
      <c r="L957" s="186"/>
      <c r="M957" s="192"/>
      <c r="N957" s="193"/>
      <c r="O957" s="193"/>
      <c r="P957" s="193"/>
      <c r="Q957" s="193"/>
      <c r="R957" s="193"/>
      <c r="S957" s="193"/>
      <c r="T957" s="194"/>
      <c r="AT957" s="188" t="s">
        <v>167</v>
      </c>
      <c r="AU957" s="188" t="s">
        <v>83</v>
      </c>
      <c r="AV957" s="11" t="s">
        <v>83</v>
      </c>
      <c r="AW957" s="11" t="s">
        <v>36</v>
      </c>
      <c r="AX957" s="11" t="s">
        <v>73</v>
      </c>
      <c r="AY957" s="188" t="s">
        <v>157</v>
      </c>
    </row>
    <row r="958" spans="2:51" s="11" customFormat="1" ht="13.5">
      <c r="B958" s="186"/>
      <c r="D958" s="187" t="s">
        <v>167</v>
      </c>
      <c r="E958" s="188" t="s">
        <v>5</v>
      </c>
      <c r="F958" s="189" t="s">
        <v>1190</v>
      </c>
      <c r="H958" s="190">
        <v>14.6</v>
      </c>
      <c r="I958" s="191"/>
      <c r="L958" s="186"/>
      <c r="M958" s="192"/>
      <c r="N958" s="193"/>
      <c r="O958" s="193"/>
      <c r="P958" s="193"/>
      <c r="Q958" s="193"/>
      <c r="R958" s="193"/>
      <c r="S958" s="193"/>
      <c r="T958" s="194"/>
      <c r="AT958" s="188" t="s">
        <v>167</v>
      </c>
      <c r="AU958" s="188" t="s">
        <v>83</v>
      </c>
      <c r="AV958" s="11" t="s">
        <v>83</v>
      </c>
      <c r="AW958" s="11" t="s">
        <v>36</v>
      </c>
      <c r="AX958" s="11" t="s">
        <v>73</v>
      </c>
      <c r="AY958" s="188" t="s">
        <v>157</v>
      </c>
    </row>
    <row r="959" spans="2:51" s="11" customFormat="1" ht="13.5">
      <c r="B959" s="186"/>
      <c r="D959" s="187" t="s">
        <v>167</v>
      </c>
      <c r="E959" s="188" t="s">
        <v>5</v>
      </c>
      <c r="F959" s="189" t="s">
        <v>1191</v>
      </c>
      <c r="H959" s="190">
        <v>15.1</v>
      </c>
      <c r="I959" s="191"/>
      <c r="L959" s="186"/>
      <c r="M959" s="192"/>
      <c r="N959" s="193"/>
      <c r="O959" s="193"/>
      <c r="P959" s="193"/>
      <c r="Q959" s="193"/>
      <c r="R959" s="193"/>
      <c r="S959" s="193"/>
      <c r="T959" s="194"/>
      <c r="AT959" s="188" t="s">
        <v>167</v>
      </c>
      <c r="AU959" s="188" t="s">
        <v>83</v>
      </c>
      <c r="AV959" s="11" t="s">
        <v>83</v>
      </c>
      <c r="AW959" s="11" t="s">
        <v>36</v>
      </c>
      <c r="AX959" s="11" t="s">
        <v>73</v>
      </c>
      <c r="AY959" s="188" t="s">
        <v>157</v>
      </c>
    </row>
    <row r="960" spans="2:51" s="11" customFormat="1" ht="13.5">
      <c r="B960" s="186"/>
      <c r="D960" s="187" t="s">
        <v>167</v>
      </c>
      <c r="E960" s="188" t="s">
        <v>5</v>
      </c>
      <c r="F960" s="189" t="s">
        <v>1192</v>
      </c>
      <c r="H960" s="190">
        <v>9.9</v>
      </c>
      <c r="I960" s="191"/>
      <c r="L960" s="186"/>
      <c r="M960" s="192"/>
      <c r="N960" s="193"/>
      <c r="O960" s="193"/>
      <c r="P960" s="193"/>
      <c r="Q960" s="193"/>
      <c r="R960" s="193"/>
      <c r="S960" s="193"/>
      <c r="T960" s="194"/>
      <c r="AT960" s="188" t="s">
        <v>167</v>
      </c>
      <c r="AU960" s="188" t="s">
        <v>83</v>
      </c>
      <c r="AV960" s="11" t="s">
        <v>83</v>
      </c>
      <c r="AW960" s="11" t="s">
        <v>36</v>
      </c>
      <c r="AX960" s="11" t="s">
        <v>73</v>
      </c>
      <c r="AY960" s="188" t="s">
        <v>157</v>
      </c>
    </row>
    <row r="961" spans="2:51" s="11" customFormat="1" ht="13.5">
      <c r="B961" s="186"/>
      <c r="D961" s="187" t="s">
        <v>167</v>
      </c>
      <c r="E961" s="188" t="s">
        <v>5</v>
      </c>
      <c r="F961" s="189" t="s">
        <v>1193</v>
      </c>
      <c r="H961" s="190">
        <v>10.4</v>
      </c>
      <c r="I961" s="191"/>
      <c r="L961" s="186"/>
      <c r="M961" s="192"/>
      <c r="N961" s="193"/>
      <c r="O961" s="193"/>
      <c r="P961" s="193"/>
      <c r="Q961" s="193"/>
      <c r="R961" s="193"/>
      <c r="S961" s="193"/>
      <c r="T961" s="194"/>
      <c r="AT961" s="188" t="s">
        <v>167</v>
      </c>
      <c r="AU961" s="188" t="s">
        <v>83</v>
      </c>
      <c r="AV961" s="11" t="s">
        <v>83</v>
      </c>
      <c r="AW961" s="11" t="s">
        <v>36</v>
      </c>
      <c r="AX961" s="11" t="s">
        <v>73</v>
      </c>
      <c r="AY961" s="188" t="s">
        <v>157</v>
      </c>
    </row>
    <row r="962" spans="2:51" s="11" customFormat="1" ht="13.5">
      <c r="B962" s="186"/>
      <c r="D962" s="187" t="s">
        <v>167</v>
      </c>
      <c r="E962" s="188" t="s">
        <v>5</v>
      </c>
      <c r="F962" s="189" t="s">
        <v>1194</v>
      </c>
      <c r="H962" s="190">
        <v>4.8</v>
      </c>
      <c r="I962" s="191"/>
      <c r="L962" s="186"/>
      <c r="M962" s="192"/>
      <c r="N962" s="193"/>
      <c r="O962" s="193"/>
      <c r="P962" s="193"/>
      <c r="Q962" s="193"/>
      <c r="R962" s="193"/>
      <c r="S962" s="193"/>
      <c r="T962" s="194"/>
      <c r="AT962" s="188" t="s">
        <v>167</v>
      </c>
      <c r="AU962" s="188" t="s">
        <v>83</v>
      </c>
      <c r="AV962" s="11" t="s">
        <v>83</v>
      </c>
      <c r="AW962" s="11" t="s">
        <v>36</v>
      </c>
      <c r="AX962" s="11" t="s">
        <v>73</v>
      </c>
      <c r="AY962" s="188" t="s">
        <v>157</v>
      </c>
    </row>
    <row r="963" spans="2:51" s="11" customFormat="1" ht="13.5">
      <c r="B963" s="186"/>
      <c r="D963" s="187" t="s">
        <v>167</v>
      </c>
      <c r="E963" s="188" t="s">
        <v>5</v>
      </c>
      <c r="F963" s="189" t="s">
        <v>537</v>
      </c>
      <c r="H963" s="190">
        <v>50</v>
      </c>
      <c r="I963" s="191"/>
      <c r="L963" s="186"/>
      <c r="M963" s="192"/>
      <c r="N963" s="193"/>
      <c r="O963" s="193"/>
      <c r="P963" s="193"/>
      <c r="Q963" s="193"/>
      <c r="R963" s="193"/>
      <c r="S963" s="193"/>
      <c r="T963" s="194"/>
      <c r="AT963" s="188" t="s">
        <v>167</v>
      </c>
      <c r="AU963" s="188" t="s">
        <v>83</v>
      </c>
      <c r="AV963" s="11" t="s">
        <v>83</v>
      </c>
      <c r="AW963" s="11" t="s">
        <v>36</v>
      </c>
      <c r="AX963" s="11" t="s">
        <v>73</v>
      </c>
      <c r="AY963" s="188" t="s">
        <v>157</v>
      </c>
    </row>
    <row r="964" spans="2:51" s="12" customFormat="1" ht="13.5">
      <c r="B964" s="198"/>
      <c r="D964" s="187" t="s">
        <v>167</v>
      </c>
      <c r="E964" s="199" t="s">
        <v>5</v>
      </c>
      <c r="F964" s="200" t="s">
        <v>227</v>
      </c>
      <c r="H964" s="201">
        <v>355.13</v>
      </c>
      <c r="I964" s="202"/>
      <c r="L964" s="198"/>
      <c r="M964" s="203"/>
      <c r="N964" s="204"/>
      <c r="O964" s="204"/>
      <c r="P964" s="204"/>
      <c r="Q964" s="204"/>
      <c r="R964" s="204"/>
      <c r="S964" s="204"/>
      <c r="T964" s="205"/>
      <c r="AT964" s="199" t="s">
        <v>167</v>
      </c>
      <c r="AU964" s="199" t="s">
        <v>83</v>
      </c>
      <c r="AV964" s="12" t="s">
        <v>165</v>
      </c>
      <c r="AW964" s="12" t="s">
        <v>36</v>
      </c>
      <c r="AX964" s="12" t="s">
        <v>81</v>
      </c>
      <c r="AY964" s="199" t="s">
        <v>157</v>
      </c>
    </row>
    <row r="965" spans="2:65" s="1" customFormat="1" ht="16.5" customHeight="1">
      <c r="B965" s="173"/>
      <c r="C965" s="174" t="s">
        <v>1195</v>
      </c>
      <c r="D965" s="174" t="s">
        <v>160</v>
      </c>
      <c r="E965" s="175" t="s">
        <v>1196</v>
      </c>
      <c r="F965" s="176" t="s">
        <v>1197</v>
      </c>
      <c r="G965" s="177" t="s">
        <v>207</v>
      </c>
      <c r="H965" s="178">
        <v>349.349</v>
      </c>
      <c r="I965" s="179"/>
      <c r="J965" s="180">
        <f>ROUND(I965*H965,2)</f>
        <v>0</v>
      </c>
      <c r="K965" s="176" t="s">
        <v>164</v>
      </c>
      <c r="L965" s="40"/>
      <c r="M965" s="181" t="s">
        <v>5</v>
      </c>
      <c r="N965" s="182" t="s">
        <v>44</v>
      </c>
      <c r="O965" s="41"/>
      <c r="P965" s="183">
        <f>O965*H965</f>
        <v>0</v>
      </c>
      <c r="Q965" s="183">
        <v>0.0003</v>
      </c>
      <c r="R965" s="183">
        <f>Q965*H965</f>
        <v>0.10480469999999999</v>
      </c>
      <c r="S965" s="183">
        <v>0</v>
      </c>
      <c r="T965" s="184">
        <f>S965*H965</f>
        <v>0</v>
      </c>
      <c r="AR965" s="23" t="s">
        <v>253</v>
      </c>
      <c r="AT965" s="23" t="s">
        <v>160</v>
      </c>
      <c r="AU965" s="23" t="s">
        <v>83</v>
      </c>
      <c r="AY965" s="23" t="s">
        <v>157</v>
      </c>
      <c r="BE965" s="185">
        <f>IF(N965="základní",J965,0)</f>
        <v>0</v>
      </c>
      <c r="BF965" s="185">
        <f>IF(N965="snížená",J965,0)</f>
        <v>0</v>
      </c>
      <c r="BG965" s="185">
        <f>IF(N965="zákl. přenesená",J965,0)</f>
        <v>0</v>
      </c>
      <c r="BH965" s="185">
        <f>IF(N965="sníž. přenesená",J965,0)</f>
        <v>0</v>
      </c>
      <c r="BI965" s="185">
        <f>IF(N965="nulová",J965,0)</f>
        <v>0</v>
      </c>
      <c r="BJ965" s="23" t="s">
        <v>81</v>
      </c>
      <c r="BK965" s="185">
        <f>ROUND(I965*H965,2)</f>
        <v>0</v>
      </c>
      <c r="BL965" s="23" t="s">
        <v>253</v>
      </c>
      <c r="BM965" s="23" t="s">
        <v>1198</v>
      </c>
    </row>
    <row r="966" spans="2:47" s="1" customFormat="1" ht="67.5">
      <c r="B966" s="40"/>
      <c r="D966" s="187" t="s">
        <v>177</v>
      </c>
      <c r="F966" s="197" t="s">
        <v>1152</v>
      </c>
      <c r="I966" s="148"/>
      <c r="L966" s="40"/>
      <c r="M966" s="196"/>
      <c r="N966" s="41"/>
      <c r="O966" s="41"/>
      <c r="P966" s="41"/>
      <c r="Q966" s="41"/>
      <c r="R966" s="41"/>
      <c r="S966" s="41"/>
      <c r="T966" s="69"/>
      <c r="AT966" s="23" t="s">
        <v>177</v>
      </c>
      <c r="AU966" s="23" t="s">
        <v>83</v>
      </c>
    </row>
    <row r="967" spans="2:51" s="11" customFormat="1" ht="13.5">
      <c r="B967" s="186"/>
      <c r="D967" s="187" t="s">
        <v>167</v>
      </c>
      <c r="E967" s="188" t="s">
        <v>5</v>
      </c>
      <c r="F967" s="189" t="s">
        <v>320</v>
      </c>
      <c r="H967" s="190">
        <v>16.5</v>
      </c>
      <c r="I967" s="191"/>
      <c r="L967" s="186"/>
      <c r="M967" s="192"/>
      <c r="N967" s="193"/>
      <c r="O967" s="193"/>
      <c r="P967" s="193"/>
      <c r="Q967" s="193"/>
      <c r="R967" s="193"/>
      <c r="S967" s="193"/>
      <c r="T967" s="194"/>
      <c r="AT967" s="188" t="s">
        <v>167</v>
      </c>
      <c r="AU967" s="188" t="s">
        <v>83</v>
      </c>
      <c r="AV967" s="11" t="s">
        <v>83</v>
      </c>
      <c r="AW967" s="11" t="s">
        <v>36</v>
      </c>
      <c r="AX967" s="11" t="s">
        <v>73</v>
      </c>
      <c r="AY967" s="188" t="s">
        <v>157</v>
      </c>
    </row>
    <row r="968" spans="2:51" s="11" customFormat="1" ht="13.5">
      <c r="B968" s="186"/>
      <c r="D968" s="187" t="s">
        <v>167</v>
      </c>
      <c r="E968" s="188" t="s">
        <v>5</v>
      </c>
      <c r="F968" s="189" t="s">
        <v>321</v>
      </c>
      <c r="H968" s="190">
        <v>5.4</v>
      </c>
      <c r="I968" s="191"/>
      <c r="L968" s="186"/>
      <c r="M968" s="192"/>
      <c r="N968" s="193"/>
      <c r="O968" s="193"/>
      <c r="P968" s="193"/>
      <c r="Q968" s="193"/>
      <c r="R968" s="193"/>
      <c r="S968" s="193"/>
      <c r="T968" s="194"/>
      <c r="AT968" s="188" t="s">
        <v>167</v>
      </c>
      <c r="AU968" s="188" t="s">
        <v>83</v>
      </c>
      <c r="AV968" s="11" t="s">
        <v>83</v>
      </c>
      <c r="AW968" s="11" t="s">
        <v>36</v>
      </c>
      <c r="AX968" s="11" t="s">
        <v>73</v>
      </c>
      <c r="AY968" s="188" t="s">
        <v>157</v>
      </c>
    </row>
    <row r="969" spans="2:51" s="11" customFormat="1" ht="13.5">
      <c r="B969" s="186"/>
      <c r="D969" s="187" t="s">
        <v>167</v>
      </c>
      <c r="E969" s="188" t="s">
        <v>5</v>
      </c>
      <c r="F969" s="189" t="s">
        <v>322</v>
      </c>
      <c r="H969" s="190">
        <v>1.8</v>
      </c>
      <c r="I969" s="191"/>
      <c r="L969" s="186"/>
      <c r="M969" s="192"/>
      <c r="N969" s="193"/>
      <c r="O969" s="193"/>
      <c r="P969" s="193"/>
      <c r="Q969" s="193"/>
      <c r="R969" s="193"/>
      <c r="S969" s="193"/>
      <c r="T969" s="194"/>
      <c r="AT969" s="188" t="s">
        <v>167</v>
      </c>
      <c r="AU969" s="188" t="s">
        <v>83</v>
      </c>
      <c r="AV969" s="11" t="s">
        <v>83</v>
      </c>
      <c r="AW969" s="11" t="s">
        <v>36</v>
      </c>
      <c r="AX969" s="11" t="s">
        <v>73</v>
      </c>
      <c r="AY969" s="188" t="s">
        <v>157</v>
      </c>
    </row>
    <row r="970" spans="2:51" s="11" customFormat="1" ht="13.5">
      <c r="B970" s="186"/>
      <c r="D970" s="187" t="s">
        <v>167</v>
      </c>
      <c r="E970" s="188" t="s">
        <v>5</v>
      </c>
      <c r="F970" s="189" t="s">
        <v>323</v>
      </c>
      <c r="H970" s="190">
        <v>21.28</v>
      </c>
      <c r="I970" s="191"/>
      <c r="L970" s="186"/>
      <c r="M970" s="192"/>
      <c r="N970" s="193"/>
      <c r="O970" s="193"/>
      <c r="P970" s="193"/>
      <c r="Q970" s="193"/>
      <c r="R970" s="193"/>
      <c r="S970" s="193"/>
      <c r="T970" s="194"/>
      <c r="AT970" s="188" t="s">
        <v>167</v>
      </c>
      <c r="AU970" s="188" t="s">
        <v>83</v>
      </c>
      <c r="AV970" s="11" t="s">
        <v>83</v>
      </c>
      <c r="AW970" s="11" t="s">
        <v>36</v>
      </c>
      <c r="AX970" s="11" t="s">
        <v>73</v>
      </c>
      <c r="AY970" s="188" t="s">
        <v>157</v>
      </c>
    </row>
    <row r="971" spans="2:51" s="11" customFormat="1" ht="13.5">
      <c r="B971" s="186"/>
      <c r="D971" s="187" t="s">
        <v>167</v>
      </c>
      <c r="E971" s="188" t="s">
        <v>5</v>
      </c>
      <c r="F971" s="189" t="s">
        <v>323</v>
      </c>
      <c r="H971" s="190">
        <v>21.28</v>
      </c>
      <c r="I971" s="191"/>
      <c r="L971" s="186"/>
      <c r="M971" s="192"/>
      <c r="N971" s="193"/>
      <c r="O971" s="193"/>
      <c r="P971" s="193"/>
      <c r="Q971" s="193"/>
      <c r="R971" s="193"/>
      <c r="S971" s="193"/>
      <c r="T971" s="194"/>
      <c r="AT971" s="188" t="s">
        <v>167</v>
      </c>
      <c r="AU971" s="188" t="s">
        <v>83</v>
      </c>
      <c r="AV971" s="11" t="s">
        <v>83</v>
      </c>
      <c r="AW971" s="11" t="s">
        <v>36</v>
      </c>
      <c r="AX971" s="11" t="s">
        <v>73</v>
      </c>
      <c r="AY971" s="188" t="s">
        <v>157</v>
      </c>
    </row>
    <row r="972" spans="2:51" s="11" customFormat="1" ht="13.5">
      <c r="B972" s="186"/>
      <c r="D972" s="187" t="s">
        <v>167</v>
      </c>
      <c r="E972" s="188" t="s">
        <v>5</v>
      </c>
      <c r="F972" s="189" t="s">
        <v>324</v>
      </c>
      <c r="H972" s="190">
        <v>3</v>
      </c>
      <c r="I972" s="191"/>
      <c r="L972" s="186"/>
      <c r="M972" s="192"/>
      <c r="N972" s="193"/>
      <c r="O972" s="193"/>
      <c r="P972" s="193"/>
      <c r="Q972" s="193"/>
      <c r="R972" s="193"/>
      <c r="S972" s="193"/>
      <c r="T972" s="194"/>
      <c r="AT972" s="188" t="s">
        <v>167</v>
      </c>
      <c r="AU972" s="188" t="s">
        <v>83</v>
      </c>
      <c r="AV972" s="11" t="s">
        <v>83</v>
      </c>
      <c r="AW972" s="11" t="s">
        <v>36</v>
      </c>
      <c r="AX972" s="11" t="s">
        <v>73</v>
      </c>
      <c r="AY972" s="188" t="s">
        <v>157</v>
      </c>
    </row>
    <row r="973" spans="2:51" s="11" customFormat="1" ht="13.5">
      <c r="B973" s="186"/>
      <c r="D973" s="187" t="s">
        <v>167</v>
      </c>
      <c r="E973" s="188" t="s">
        <v>5</v>
      </c>
      <c r="F973" s="189" t="s">
        <v>325</v>
      </c>
      <c r="H973" s="190">
        <v>23.784</v>
      </c>
      <c r="I973" s="191"/>
      <c r="L973" s="186"/>
      <c r="M973" s="192"/>
      <c r="N973" s="193"/>
      <c r="O973" s="193"/>
      <c r="P973" s="193"/>
      <c r="Q973" s="193"/>
      <c r="R973" s="193"/>
      <c r="S973" s="193"/>
      <c r="T973" s="194"/>
      <c r="AT973" s="188" t="s">
        <v>167</v>
      </c>
      <c r="AU973" s="188" t="s">
        <v>83</v>
      </c>
      <c r="AV973" s="11" t="s">
        <v>83</v>
      </c>
      <c r="AW973" s="11" t="s">
        <v>36</v>
      </c>
      <c r="AX973" s="11" t="s">
        <v>73</v>
      </c>
      <c r="AY973" s="188" t="s">
        <v>157</v>
      </c>
    </row>
    <row r="974" spans="2:51" s="11" customFormat="1" ht="13.5">
      <c r="B974" s="186"/>
      <c r="D974" s="187" t="s">
        <v>167</v>
      </c>
      <c r="E974" s="188" t="s">
        <v>5</v>
      </c>
      <c r="F974" s="189" t="s">
        <v>326</v>
      </c>
      <c r="H974" s="190">
        <v>15.808</v>
      </c>
      <c r="I974" s="191"/>
      <c r="L974" s="186"/>
      <c r="M974" s="192"/>
      <c r="N974" s="193"/>
      <c r="O974" s="193"/>
      <c r="P974" s="193"/>
      <c r="Q974" s="193"/>
      <c r="R974" s="193"/>
      <c r="S974" s="193"/>
      <c r="T974" s="194"/>
      <c r="AT974" s="188" t="s">
        <v>167</v>
      </c>
      <c r="AU974" s="188" t="s">
        <v>83</v>
      </c>
      <c r="AV974" s="11" t="s">
        <v>83</v>
      </c>
      <c r="AW974" s="11" t="s">
        <v>36</v>
      </c>
      <c r="AX974" s="11" t="s">
        <v>73</v>
      </c>
      <c r="AY974" s="188" t="s">
        <v>157</v>
      </c>
    </row>
    <row r="975" spans="2:51" s="11" customFormat="1" ht="13.5">
      <c r="B975" s="186"/>
      <c r="D975" s="187" t="s">
        <v>167</v>
      </c>
      <c r="E975" s="188" t="s">
        <v>5</v>
      </c>
      <c r="F975" s="189" t="s">
        <v>327</v>
      </c>
      <c r="H975" s="190">
        <v>11.688</v>
      </c>
      <c r="I975" s="191"/>
      <c r="L975" s="186"/>
      <c r="M975" s="192"/>
      <c r="N975" s="193"/>
      <c r="O975" s="193"/>
      <c r="P975" s="193"/>
      <c r="Q975" s="193"/>
      <c r="R975" s="193"/>
      <c r="S975" s="193"/>
      <c r="T975" s="194"/>
      <c r="AT975" s="188" t="s">
        <v>167</v>
      </c>
      <c r="AU975" s="188" t="s">
        <v>83</v>
      </c>
      <c r="AV975" s="11" t="s">
        <v>83</v>
      </c>
      <c r="AW975" s="11" t="s">
        <v>36</v>
      </c>
      <c r="AX975" s="11" t="s">
        <v>73</v>
      </c>
      <c r="AY975" s="188" t="s">
        <v>157</v>
      </c>
    </row>
    <row r="976" spans="2:51" s="11" customFormat="1" ht="13.5">
      <c r="B976" s="186"/>
      <c r="D976" s="187" t="s">
        <v>167</v>
      </c>
      <c r="E976" s="188" t="s">
        <v>5</v>
      </c>
      <c r="F976" s="189" t="s">
        <v>328</v>
      </c>
      <c r="H976" s="190">
        <v>26.14</v>
      </c>
      <c r="I976" s="191"/>
      <c r="L976" s="186"/>
      <c r="M976" s="192"/>
      <c r="N976" s="193"/>
      <c r="O976" s="193"/>
      <c r="P976" s="193"/>
      <c r="Q976" s="193"/>
      <c r="R976" s="193"/>
      <c r="S976" s="193"/>
      <c r="T976" s="194"/>
      <c r="AT976" s="188" t="s">
        <v>167</v>
      </c>
      <c r="AU976" s="188" t="s">
        <v>83</v>
      </c>
      <c r="AV976" s="11" t="s">
        <v>83</v>
      </c>
      <c r="AW976" s="11" t="s">
        <v>36</v>
      </c>
      <c r="AX976" s="11" t="s">
        <v>73</v>
      </c>
      <c r="AY976" s="188" t="s">
        <v>157</v>
      </c>
    </row>
    <row r="977" spans="2:51" s="11" customFormat="1" ht="13.5">
      <c r="B977" s="186"/>
      <c r="D977" s="187" t="s">
        <v>167</v>
      </c>
      <c r="E977" s="188" t="s">
        <v>5</v>
      </c>
      <c r="F977" s="189" t="s">
        <v>329</v>
      </c>
      <c r="H977" s="190">
        <v>12.46</v>
      </c>
      <c r="I977" s="191"/>
      <c r="L977" s="186"/>
      <c r="M977" s="192"/>
      <c r="N977" s="193"/>
      <c r="O977" s="193"/>
      <c r="P977" s="193"/>
      <c r="Q977" s="193"/>
      <c r="R977" s="193"/>
      <c r="S977" s="193"/>
      <c r="T977" s="194"/>
      <c r="AT977" s="188" t="s">
        <v>167</v>
      </c>
      <c r="AU977" s="188" t="s">
        <v>83</v>
      </c>
      <c r="AV977" s="11" t="s">
        <v>83</v>
      </c>
      <c r="AW977" s="11" t="s">
        <v>36</v>
      </c>
      <c r="AX977" s="11" t="s">
        <v>73</v>
      </c>
      <c r="AY977" s="188" t="s">
        <v>157</v>
      </c>
    </row>
    <row r="978" spans="2:51" s="11" customFormat="1" ht="13.5">
      <c r="B978" s="186"/>
      <c r="D978" s="187" t="s">
        <v>167</v>
      </c>
      <c r="E978" s="188" t="s">
        <v>5</v>
      </c>
      <c r="F978" s="189" t="s">
        <v>330</v>
      </c>
      <c r="H978" s="190">
        <v>27.768</v>
      </c>
      <c r="I978" s="191"/>
      <c r="L978" s="186"/>
      <c r="M978" s="192"/>
      <c r="N978" s="193"/>
      <c r="O978" s="193"/>
      <c r="P978" s="193"/>
      <c r="Q978" s="193"/>
      <c r="R978" s="193"/>
      <c r="S978" s="193"/>
      <c r="T978" s="194"/>
      <c r="AT978" s="188" t="s">
        <v>167</v>
      </c>
      <c r="AU978" s="188" t="s">
        <v>83</v>
      </c>
      <c r="AV978" s="11" t="s">
        <v>83</v>
      </c>
      <c r="AW978" s="11" t="s">
        <v>36</v>
      </c>
      <c r="AX978" s="11" t="s">
        <v>73</v>
      </c>
      <c r="AY978" s="188" t="s">
        <v>157</v>
      </c>
    </row>
    <row r="979" spans="2:51" s="11" customFormat="1" ht="13.5">
      <c r="B979" s="186"/>
      <c r="D979" s="187" t="s">
        <v>167</v>
      </c>
      <c r="E979" s="188" t="s">
        <v>5</v>
      </c>
      <c r="F979" s="189" t="s">
        <v>331</v>
      </c>
      <c r="H979" s="190">
        <v>34.92</v>
      </c>
      <c r="I979" s="191"/>
      <c r="L979" s="186"/>
      <c r="M979" s="192"/>
      <c r="N979" s="193"/>
      <c r="O979" s="193"/>
      <c r="P979" s="193"/>
      <c r="Q979" s="193"/>
      <c r="R979" s="193"/>
      <c r="S979" s="193"/>
      <c r="T979" s="194"/>
      <c r="AT979" s="188" t="s">
        <v>167</v>
      </c>
      <c r="AU979" s="188" t="s">
        <v>83</v>
      </c>
      <c r="AV979" s="11" t="s">
        <v>83</v>
      </c>
      <c r="AW979" s="11" t="s">
        <v>36</v>
      </c>
      <c r="AX979" s="11" t="s">
        <v>73</v>
      </c>
      <c r="AY979" s="188" t="s">
        <v>157</v>
      </c>
    </row>
    <row r="980" spans="2:51" s="11" customFormat="1" ht="13.5">
      <c r="B980" s="186"/>
      <c r="D980" s="187" t="s">
        <v>167</v>
      </c>
      <c r="E980" s="188" t="s">
        <v>5</v>
      </c>
      <c r="F980" s="189" t="s">
        <v>332</v>
      </c>
      <c r="H980" s="190">
        <v>54.974</v>
      </c>
      <c r="I980" s="191"/>
      <c r="L980" s="186"/>
      <c r="M980" s="192"/>
      <c r="N980" s="193"/>
      <c r="O980" s="193"/>
      <c r="P980" s="193"/>
      <c r="Q980" s="193"/>
      <c r="R980" s="193"/>
      <c r="S980" s="193"/>
      <c r="T980" s="194"/>
      <c r="AT980" s="188" t="s">
        <v>167</v>
      </c>
      <c r="AU980" s="188" t="s">
        <v>83</v>
      </c>
      <c r="AV980" s="11" t="s">
        <v>83</v>
      </c>
      <c r="AW980" s="11" t="s">
        <v>36</v>
      </c>
      <c r="AX980" s="11" t="s">
        <v>73</v>
      </c>
      <c r="AY980" s="188" t="s">
        <v>157</v>
      </c>
    </row>
    <row r="981" spans="2:51" s="11" customFormat="1" ht="13.5">
      <c r="B981" s="186"/>
      <c r="D981" s="187" t="s">
        <v>167</v>
      </c>
      <c r="E981" s="188" t="s">
        <v>5</v>
      </c>
      <c r="F981" s="189" t="s">
        <v>333</v>
      </c>
      <c r="H981" s="190">
        <v>3.165</v>
      </c>
      <c r="I981" s="191"/>
      <c r="L981" s="186"/>
      <c r="M981" s="192"/>
      <c r="N981" s="193"/>
      <c r="O981" s="193"/>
      <c r="P981" s="193"/>
      <c r="Q981" s="193"/>
      <c r="R981" s="193"/>
      <c r="S981" s="193"/>
      <c r="T981" s="194"/>
      <c r="AT981" s="188" t="s">
        <v>167</v>
      </c>
      <c r="AU981" s="188" t="s">
        <v>83</v>
      </c>
      <c r="AV981" s="11" t="s">
        <v>83</v>
      </c>
      <c r="AW981" s="11" t="s">
        <v>36</v>
      </c>
      <c r="AX981" s="11" t="s">
        <v>73</v>
      </c>
      <c r="AY981" s="188" t="s">
        <v>157</v>
      </c>
    </row>
    <row r="982" spans="2:51" s="11" customFormat="1" ht="13.5">
      <c r="B982" s="186"/>
      <c r="D982" s="187" t="s">
        <v>167</v>
      </c>
      <c r="E982" s="188" t="s">
        <v>5</v>
      </c>
      <c r="F982" s="189" t="s">
        <v>333</v>
      </c>
      <c r="H982" s="190">
        <v>3.165</v>
      </c>
      <c r="I982" s="191"/>
      <c r="L982" s="186"/>
      <c r="M982" s="192"/>
      <c r="N982" s="193"/>
      <c r="O982" s="193"/>
      <c r="P982" s="193"/>
      <c r="Q982" s="193"/>
      <c r="R982" s="193"/>
      <c r="S982" s="193"/>
      <c r="T982" s="194"/>
      <c r="AT982" s="188" t="s">
        <v>167</v>
      </c>
      <c r="AU982" s="188" t="s">
        <v>83</v>
      </c>
      <c r="AV982" s="11" t="s">
        <v>83</v>
      </c>
      <c r="AW982" s="11" t="s">
        <v>36</v>
      </c>
      <c r="AX982" s="11" t="s">
        <v>73</v>
      </c>
      <c r="AY982" s="188" t="s">
        <v>157</v>
      </c>
    </row>
    <row r="983" spans="2:51" s="11" customFormat="1" ht="13.5">
      <c r="B983" s="186"/>
      <c r="D983" s="187" t="s">
        <v>167</v>
      </c>
      <c r="E983" s="188" t="s">
        <v>5</v>
      </c>
      <c r="F983" s="189" t="s">
        <v>334</v>
      </c>
      <c r="H983" s="190">
        <v>20.732</v>
      </c>
      <c r="I983" s="191"/>
      <c r="L983" s="186"/>
      <c r="M983" s="192"/>
      <c r="N983" s="193"/>
      <c r="O983" s="193"/>
      <c r="P983" s="193"/>
      <c r="Q983" s="193"/>
      <c r="R983" s="193"/>
      <c r="S983" s="193"/>
      <c r="T983" s="194"/>
      <c r="AT983" s="188" t="s">
        <v>167</v>
      </c>
      <c r="AU983" s="188" t="s">
        <v>83</v>
      </c>
      <c r="AV983" s="11" t="s">
        <v>83</v>
      </c>
      <c r="AW983" s="11" t="s">
        <v>36</v>
      </c>
      <c r="AX983" s="11" t="s">
        <v>73</v>
      </c>
      <c r="AY983" s="188" t="s">
        <v>157</v>
      </c>
    </row>
    <row r="984" spans="2:51" s="11" customFormat="1" ht="13.5">
      <c r="B984" s="186"/>
      <c r="D984" s="187" t="s">
        <v>167</v>
      </c>
      <c r="E984" s="188" t="s">
        <v>5</v>
      </c>
      <c r="F984" s="189" t="s">
        <v>335</v>
      </c>
      <c r="H984" s="190">
        <v>3.225</v>
      </c>
      <c r="I984" s="191"/>
      <c r="L984" s="186"/>
      <c r="M984" s="192"/>
      <c r="N984" s="193"/>
      <c r="O984" s="193"/>
      <c r="P984" s="193"/>
      <c r="Q984" s="193"/>
      <c r="R984" s="193"/>
      <c r="S984" s="193"/>
      <c r="T984" s="194"/>
      <c r="AT984" s="188" t="s">
        <v>167</v>
      </c>
      <c r="AU984" s="188" t="s">
        <v>83</v>
      </c>
      <c r="AV984" s="11" t="s">
        <v>83</v>
      </c>
      <c r="AW984" s="11" t="s">
        <v>36</v>
      </c>
      <c r="AX984" s="11" t="s">
        <v>73</v>
      </c>
      <c r="AY984" s="188" t="s">
        <v>157</v>
      </c>
    </row>
    <row r="985" spans="2:51" s="11" customFormat="1" ht="13.5">
      <c r="B985" s="186"/>
      <c r="D985" s="187" t="s">
        <v>167</v>
      </c>
      <c r="E985" s="188" t="s">
        <v>5</v>
      </c>
      <c r="F985" s="189" t="s">
        <v>336</v>
      </c>
      <c r="H985" s="190">
        <v>8.64</v>
      </c>
      <c r="I985" s="191"/>
      <c r="L985" s="186"/>
      <c r="M985" s="192"/>
      <c r="N985" s="193"/>
      <c r="O985" s="193"/>
      <c r="P985" s="193"/>
      <c r="Q985" s="193"/>
      <c r="R985" s="193"/>
      <c r="S985" s="193"/>
      <c r="T985" s="194"/>
      <c r="AT985" s="188" t="s">
        <v>167</v>
      </c>
      <c r="AU985" s="188" t="s">
        <v>83</v>
      </c>
      <c r="AV985" s="11" t="s">
        <v>83</v>
      </c>
      <c r="AW985" s="11" t="s">
        <v>36</v>
      </c>
      <c r="AX985" s="11" t="s">
        <v>73</v>
      </c>
      <c r="AY985" s="188" t="s">
        <v>157</v>
      </c>
    </row>
    <row r="986" spans="2:51" s="11" customFormat="1" ht="13.5">
      <c r="B986" s="186"/>
      <c r="D986" s="187" t="s">
        <v>167</v>
      </c>
      <c r="E986" s="188" t="s">
        <v>5</v>
      </c>
      <c r="F986" s="189" t="s">
        <v>337</v>
      </c>
      <c r="H986" s="190">
        <v>9.74</v>
      </c>
      <c r="I986" s="191"/>
      <c r="L986" s="186"/>
      <c r="M986" s="192"/>
      <c r="N986" s="193"/>
      <c r="O986" s="193"/>
      <c r="P986" s="193"/>
      <c r="Q986" s="193"/>
      <c r="R986" s="193"/>
      <c r="S986" s="193"/>
      <c r="T986" s="194"/>
      <c r="AT986" s="188" t="s">
        <v>167</v>
      </c>
      <c r="AU986" s="188" t="s">
        <v>83</v>
      </c>
      <c r="AV986" s="11" t="s">
        <v>83</v>
      </c>
      <c r="AW986" s="11" t="s">
        <v>36</v>
      </c>
      <c r="AX986" s="11" t="s">
        <v>73</v>
      </c>
      <c r="AY986" s="188" t="s">
        <v>157</v>
      </c>
    </row>
    <row r="987" spans="2:51" s="11" customFormat="1" ht="13.5">
      <c r="B987" s="186"/>
      <c r="D987" s="187" t="s">
        <v>167</v>
      </c>
      <c r="E987" s="188" t="s">
        <v>5</v>
      </c>
      <c r="F987" s="189" t="s">
        <v>338</v>
      </c>
      <c r="H987" s="190">
        <v>10.04</v>
      </c>
      <c r="I987" s="191"/>
      <c r="L987" s="186"/>
      <c r="M987" s="192"/>
      <c r="N987" s="193"/>
      <c r="O987" s="193"/>
      <c r="P987" s="193"/>
      <c r="Q987" s="193"/>
      <c r="R987" s="193"/>
      <c r="S987" s="193"/>
      <c r="T987" s="194"/>
      <c r="AT987" s="188" t="s">
        <v>167</v>
      </c>
      <c r="AU987" s="188" t="s">
        <v>83</v>
      </c>
      <c r="AV987" s="11" t="s">
        <v>83</v>
      </c>
      <c r="AW987" s="11" t="s">
        <v>36</v>
      </c>
      <c r="AX987" s="11" t="s">
        <v>73</v>
      </c>
      <c r="AY987" s="188" t="s">
        <v>157</v>
      </c>
    </row>
    <row r="988" spans="2:51" s="11" customFormat="1" ht="13.5">
      <c r="B988" s="186"/>
      <c r="D988" s="187" t="s">
        <v>167</v>
      </c>
      <c r="E988" s="188" t="s">
        <v>5</v>
      </c>
      <c r="F988" s="189" t="s">
        <v>339</v>
      </c>
      <c r="H988" s="190">
        <v>11.14</v>
      </c>
      <c r="I988" s="191"/>
      <c r="L988" s="186"/>
      <c r="M988" s="192"/>
      <c r="N988" s="193"/>
      <c r="O988" s="193"/>
      <c r="P988" s="193"/>
      <c r="Q988" s="193"/>
      <c r="R988" s="193"/>
      <c r="S988" s="193"/>
      <c r="T988" s="194"/>
      <c r="AT988" s="188" t="s">
        <v>167</v>
      </c>
      <c r="AU988" s="188" t="s">
        <v>83</v>
      </c>
      <c r="AV988" s="11" t="s">
        <v>83</v>
      </c>
      <c r="AW988" s="11" t="s">
        <v>36</v>
      </c>
      <c r="AX988" s="11" t="s">
        <v>73</v>
      </c>
      <c r="AY988" s="188" t="s">
        <v>157</v>
      </c>
    </row>
    <row r="989" spans="2:51" s="11" customFormat="1" ht="13.5">
      <c r="B989" s="186"/>
      <c r="D989" s="187" t="s">
        <v>167</v>
      </c>
      <c r="E989" s="188" t="s">
        <v>5</v>
      </c>
      <c r="F989" s="189" t="s">
        <v>340</v>
      </c>
      <c r="H989" s="190">
        <v>2.7</v>
      </c>
      <c r="I989" s="191"/>
      <c r="L989" s="186"/>
      <c r="M989" s="192"/>
      <c r="N989" s="193"/>
      <c r="O989" s="193"/>
      <c r="P989" s="193"/>
      <c r="Q989" s="193"/>
      <c r="R989" s="193"/>
      <c r="S989" s="193"/>
      <c r="T989" s="194"/>
      <c r="AT989" s="188" t="s">
        <v>167</v>
      </c>
      <c r="AU989" s="188" t="s">
        <v>83</v>
      </c>
      <c r="AV989" s="11" t="s">
        <v>83</v>
      </c>
      <c r="AW989" s="11" t="s">
        <v>36</v>
      </c>
      <c r="AX989" s="11" t="s">
        <v>73</v>
      </c>
      <c r="AY989" s="188" t="s">
        <v>157</v>
      </c>
    </row>
    <row r="990" spans="2:51" s="12" customFormat="1" ht="13.5">
      <c r="B990" s="198"/>
      <c r="D990" s="187" t="s">
        <v>167</v>
      </c>
      <c r="E990" s="199" t="s">
        <v>5</v>
      </c>
      <c r="F990" s="200" t="s">
        <v>227</v>
      </c>
      <c r="H990" s="201">
        <v>349.349</v>
      </c>
      <c r="I990" s="202"/>
      <c r="L990" s="198"/>
      <c r="M990" s="203"/>
      <c r="N990" s="204"/>
      <c r="O990" s="204"/>
      <c r="P990" s="204"/>
      <c r="Q990" s="204"/>
      <c r="R990" s="204"/>
      <c r="S990" s="204"/>
      <c r="T990" s="205"/>
      <c r="AT990" s="199" t="s">
        <v>167</v>
      </c>
      <c r="AU990" s="199" t="s">
        <v>83</v>
      </c>
      <c r="AV990" s="12" t="s">
        <v>165</v>
      </c>
      <c r="AW990" s="12" t="s">
        <v>36</v>
      </c>
      <c r="AX990" s="12" t="s">
        <v>81</v>
      </c>
      <c r="AY990" s="199" t="s">
        <v>157</v>
      </c>
    </row>
    <row r="991" spans="2:65" s="1" customFormat="1" ht="38.25" customHeight="1">
      <c r="B991" s="173"/>
      <c r="C991" s="174" t="s">
        <v>1199</v>
      </c>
      <c r="D991" s="174" t="s">
        <v>160</v>
      </c>
      <c r="E991" s="175" t="s">
        <v>1200</v>
      </c>
      <c r="F991" s="176" t="s">
        <v>1201</v>
      </c>
      <c r="G991" s="177" t="s">
        <v>200</v>
      </c>
      <c r="H991" s="178">
        <v>9.028</v>
      </c>
      <c r="I991" s="179"/>
      <c r="J991" s="180">
        <f>ROUND(I991*H991,2)</f>
        <v>0</v>
      </c>
      <c r="K991" s="176" t="s">
        <v>164</v>
      </c>
      <c r="L991" s="40"/>
      <c r="M991" s="181" t="s">
        <v>5</v>
      </c>
      <c r="N991" s="182" t="s">
        <v>44</v>
      </c>
      <c r="O991" s="41"/>
      <c r="P991" s="183">
        <f>O991*H991</f>
        <v>0</v>
      </c>
      <c r="Q991" s="183">
        <v>0</v>
      </c>
      <c r="R991" s="183">
        <f>Q991*H991</f>
        <v>0</v>
      </c>
      <c r="S991" s="183">
        <v>0</v>
      </c>
      <c r="T991" s="184">
        <f>S991*H991</f>
        <v>0</v>
      </c>
      <c r="AR991" s="23" t="s">
        <v>253</v>
      </c>
      <c r="AT991" s="23" t="s">
        <v>160</v>
      </c>
      <c r="AU991" s="23" t="s">
        <v>83</v>
      </c>
      <c r="AY991" s="23" t="s">
        <v>157</v>
      </c>
      <c r="BE991" s="185">
        <f>IF(N991="základní",J991,0)</f>
        <v>0</v>
      </c>
      <c r="BF991" s="185">
        <f>IF(N991="snížená",J991,0)</f>
        <v>0</v>
      </c>
      <c r="BG991" s="185">
        <f>IF(N991="zákl. přenesená",J991,0)</f>
        <v>0</v>
      </c>
      <c r="BH991" s="185">
        <f>IF(N991="sníž. přenesená",J991,0)</f>
        <v>0</v>
      </c>
      <c r="BI991" s="185">
        <f>IF(N991="nulová",J991,0)</f>
        <v>0</v>
      </c>
      <c r="BJ991" s="23" t="s">
        <v>81</v>
      </c>
      <c r="BK991" s="185">
        <f>ROUND(I991*H991,2)</f>
        <v>0</v>
      </c>
      <c r="BL991" s="23" t="s">
        <v>253</v>
      </c>
      <c r="BM991" s="23" t="s">
        <v>1202</v>
      </c>
    </row>
    <row r="992" spans="2:47" s="1" customFormat="1" ht="148.5">
      <c r="B992" s="40"/>
      <c r="D992" s="187" t="s">
        <v>177</v>
      </c>
      <c r="F992" s="197" t="s">
        <v>731</v>
      </c>
      <c r="I992" s="148"/>
      <c r="L992" s="40"/>
      <c r="M992" s="196"/>
      <c r="N992" s="41"/>
      <c r="O992" s="41"/>
      <c r="P992" s="41"/>
      <c r="Q992" s="41"/>
      <c r="R992" s="41"/>
      <c r="S992" s="41"/>
      <c r="T992" s="69"/>
      <c r="AT992" s="23" t="s">
        <v>177</v>
      </c>
      <c r="AU992" s="23" t="s">
        <v>83</v>
      </c>
    </row>
    <row r="993" spans="2:65" s="1" customFormat="1" ht="38.25" customHeight="1">
      <c r="B993" s="173"/>
      <c r="C993" s="174" t="s">
        <v>1203</v>
      </c>
      <c r="D993" s="174" t="s">
        <v>160</v>
      </c>
      <c r="E993" s="175" t="s">
        <v>1204</v>
      </c>
      <c r="F993" s="176" t="s">
        <v>1205</v>
      </c>
      <c r="G993" s="177" t="s">
        <v>200</v>
      </c>
      <c r="H993" s="178">
        <v>9.028</v>
      </c>
      <c r="I993" s="179"/>
      <c r="J993" s="180">
        <f>ROUND(I993*H993,2)</f>
        <v>0</v>
      </c>
      <c r="K993" s="176" t="s">
        <v>164</v>
      </c>
      <c r="L993" s="40"/>
      <c r="M993" s="181" t="s">
        <v>5</v>
      </c>
      <c r="N993" s="182" t="s">
        <v>44</v>
      </c>
      <c r="O993" s="41"/>
      <c r="P993" s="183">
        <f>O993*H993</f>
        <v>0</v>
      </c>
      <c r="Q993" s="183">
        <v>0</v>
      </c>
      <c r="R993" s="183">
        <f>Q993*H993</f>
        <v>0</v>
      </c>
      <c r="S993" s="183">
        <v>0</v>
      </c>
      <c r="T993" s="184">
        <f>S993*H993</f>
        <v>0</v>
      </c>
      <c r="AR993" s="23" t="s">
        <v>253</v>
      </c>
      <c r="AT993" s="23" t="s">
        <v>160</v>
      </c>
      <c r="AU993" s="23" t="s">
        <v>83</v>
      </c>
      <c r="AY993" s="23" t="s">
        <v>157</v>
      </c>
      <c r="BE993" s="185">
        <f>IF(N993="základní",J993,0)</f>
        <v>0</v>
      </c>
      <c r="BF993" s="185">
        <f>IF(N993="snížená",J993,0)</f>
        <v>0</v>
      </c>
      <c r="BG993" s="185">
        <f>IF(N993="zákl. přenesená",J993,0)</f>
        <v>0</v>
      </c>
      <c r="BH993" s="185">
        <f>IF(N993="sníž. přenesená",J993,0)</f>
        <v>0</v>
      </c>
      <c r="BI993" s="185">
        <f>IF(N993="nulová",J993,0)</f>
        <v>0</v>
      </c>
      <c r="BJ993" s="23" t="s">
        <v>81</v>
      </c>
      <c r="BK993" s="185">
        <f>ROUND(I993*H993,2)</f>
        <v>0</v>
      </c>
      <c r="BL993" s="23" t="s">
        <v>253</v>
      </c>
      <c r="BM993" s="23" t="s">
        <v>1206</v>
      </c>
    </row>
    <row r="994" spans="2:47" s="1" customFormat="1" ht="148.5">
      <c r="B994" s="40"/>
      <c r="D994" s="187" t="s">
        <v>177</v>
      </c>
      <c r="F994" s="197" t="s">
        <v>731</v>
      </c>
      <c r="I994" s="148"/>
      <c r="L994" s="40"/>
      <c r="M994" s="196"/>
      <c r="N994" s="41"/>
      <c r="O994" s="41"/>
      <c r="P994" s="41"/>
      <c r="Q994" s="41"/>
      <c r="R994" s="41"/>
      <c r="S994" s="41"/>
      <c r="T994" s="69"/>
      <c r="AT994" s="23" t="s">
        <v>177</v>
      </c>
      <c r="AU994" s="23" t="s">
        <v>83</v>
      </c>
    </row>
    <row r="995" spans="2:63" s="10" customFormat="1" ht="29.85" customHeight="1">
      <c r="B995" s="160"/>
      <c r="D995" s="161" t="s">
        <v>72</v>
      </c>
      <c r="E995" s="171" t="s">
        <v>1207</v>
      </c>
      <c r="F995" s="171" t="s">
        <v>1208</v>
      </c>
      <c r="I995" s="163"/>
      <c r="J995" s="172">
        <f>BK995</f>
        <v>0</v>
      </c>
      <c r="L995" s="160"/>
      <c r="M995" s="165"/>
      <c r="N995" s="166"/>
      <c r="O995" s="166"/>
      <c r="P995" s="167">
        <f>SUM(P996:P1031)</f>
        <v>0</v>
      </c>
      <c r="Q995" s="166"/>
      <c r="R995" s="167">
        <f>SUM(R996:R1031)</f>
        <v>0.7249264200000001</v>
      </c>
      <c r="S995" s="166"/>
      <c r="T995" s="168">
        <f>SUM(T996:T1031)</f>
        <v>0</v>
      </c>
      <c r="AR995" s="161" t="s">
        <v>83</v>
      </c>
      <c r="AT995" s="169" t="s">
        <v>72</v>
      </c>
      <c r="AU995" s="169" t="s">
        <v>81</v>
      </c>
      <c r="AY995" s="161" t="s">
        <v>157</v>
      </c>
      <c r="BK995" s="170">
        <f>SUM(BK996:BK1031)</f>
        <v>0</v>
      </c>
    </row>
    <row r="996" spans="2:65" s="1" customFormat="1" ht="16.5" customHeight="1">
      <c r="B996" s="173"/>
      <c r="C996" s="174" t="s">
        <v>1209</v>
      </c>
      <c r="D996" s="174" t="s">
        <v>160</v>
      </c>
      <c r="E996" s="175" t="s">
        <v>1210</v>
      </c>
      <c r="F996" s="176" t="s">
        <v>1211</v>
      </c>
      <c r="G996" s="177" t="s">
        <v>207</v>
      </c>
      <c r="H996" s="178">
        <v>1449.318</v>
      </c>
      <c r="I996" s="179"/>
      <c r="J996" s="180">
        <f>ROUND(I996*H996,2)</f>
        <v>0</v>
      </c>
      <c r="K996" s="176" t="s">
        <v>164</v>
      </c>
      <c r="L996" s="40"/>
      <c r="M996" s="181" t="s">
        <v>5</v>
      </c>
      <c r="N996" s="182" t="s">
        <v>44</v>
      </c>
      <c r="O996" s="41"/>
      <c r="P996" s="183">
        <f>O996*H996</f>
        <v>0</v>
      </c>
      <c r="Q996" s="183">
        <v>0.00019</v>
      </c>
      <c r="R996" s="183">
        <f>Q996*H996</f>
        <v>0.27537042</v>
      </c>
      <c r="S996" s="183">
        <v>0</v>
      </c>
      <c r="T996" s="184">
        <f>S996*H996</f>
        <v>0</v>
      </c>
      <c r="AR996" s="23" t="s">
        <v>253</v>
      </c>
      <c r="AT996" s="23" t="s">
        <v>160</v>
      </c>
      <c r="AU996" s="23" t="s">
        <v>83</v>
      </c>
      <c r="AY996" s="23" t="s">
        <v>157</v>
      </c>
      <c r="BE996" s="185">
        <f>IF(N996="základní",J996,0)</f>
        <v>0</v>
      </c>
      <c r="BF996" s="185">
        <f>IF(N996="snížená",J996,0)</f>
        <v>0</v>
      </c>
      <c r="BG996" s="185">
        <f>IF(N996="zákl. přenesená",J996,0)</f>
        <v>0</v>
      </c>
      <c r="BH996" s="185">
        <f>IF(N996="sníž. přenesená",J996,0)</f>
        <v>0</v>
      </c>
      <c r="BI996" s="185">
        <f>IF(N996="nulová",J996,0)</f>
        <v>0</v>
      </c>
      <c r="BJ996" s="23" t="s">
        <v>81</v>
      </c>
      <c r="BK996" s="185">
        <f>ROUND(I996*H996,2)</f>
        <v>0</v>
      </c>
      <c r="BL996" s="23" t="s">
        <v>253</v>
      </c>
      <c r="BM996" s="23" t="s">
        <v>1212</v>
      </c>
    </row>
    <row r="997" spans="2:51" s="11" customFormat="1" ht="13.5">
      <c r="B997" s="186"/>
      <c r="D997" s="187" t="s">
        <v>167</v>
      </c>
      <c r="E997" s="188" t="s">
        <v>5</v>
      </c>
      <c r="F997" s="189" t="s">
        <v>1213</v>
      </c>
      <c r="H997" s="190">
        <v>1449.318</v>
      </c>
      <c r="I997" s="191"/>
      <c r="L997" s="186"/>
      <c r="M997" s="192"/>
      <c r="N997" s="193"/>
      <c r="O997" s="193"/>
      <c r="P997" s="193"/>
      <c r="Q997" s="193"/>
      <c r="R997" s="193"/>
      <c r="S997" s="193"/>
      <c r="T997" s="194"/>
      <c r="AT997" s="188" t="s">
        <v>167</v>
      </c>
      <c r="AU997" s="188" t="s">
        <v>83</v>
      </c>
      <c r="AV997" s="11" t="s">
        <v>83</v>
      </c>
      <c r="AW997" s="11" t="s">
        <v>36</v>
      </c>
      <c r="AX997" s="11" t="s">
        <v>81</v>
      </c>
      <c r="AY997" s="188" t="s">
        <v>157</v>
      </c>
    </row>
    <row r="998" spans="2:65" s="1" customFormat="1" ht="25.5" customHeight="1">
      <c r="B998" s="173"/>
      <c r="C998" s="174" t="s">
        <v>1214</v>
      </c>
      <c r="D998" s="174" t="s">
        <v>160</v>
      </c>
      <c r="E998" s="175" t="s">
        <v>1215</v>
      </c>
      <c r="F998" s="176" t="s">
        <v>1216</v>
      </c>
      <c r="G998" s="177" t="s">
        <v>207</v>
      </c>
      <c r="H998" s="178">
        <v>1449.318</v>
      </c>
      <c r="I998" s="179"/>
      <c r="J998" s="180">
        <f>ROUND(I998*H998,2)</f>
        <v>0</v>
      </c>
      <c r="K998" s="176" t="s">
        <v>164</v>
      </c>
      <c r="L998" s="40"/>
      <c r="M998" s="181" t="s">
        <v>5</v>
      </c>
      <c r="N998" s="182" t="s">
        <v>44</v>
      </c>
      <c r="O998" s="41"/>
      <c r="P998" s="183">
        <f>O998*H998</f>
        <v>0</v>
      </c>
      <c r="Q998" s="183">
        <v>0.0002</v>
      </c>
      <c r="R998" s="183">
        <f>Q998*H998</f>
        <v>0.2898636</v>
      </c>
      <c r="S998" s="183">
        <v>0</v>
      </c>
      <c r="T998" s="184">
        <f>S998*H998</f>
        <v>0</v>
      </c>
      <c r="AR998" s="23" t="s">
        <v>253</v>
      </c>
      <c r="AT998" s="23" t="s">
        <v>160</v>
      </c>
      <c r="AU998" s="23" t="s">
        <v>83</v>
      </c>
      <c r="AY998" s="23" t="s">
        <v>157</v>
      </c>
      <c r="BE998" s="185">
        <f>IF(N998="základní",J998,0)</f>
        <v>0</v>
      </c>
      <c r="BF998" s="185">
        <f>IF(N998="snížená",J998,0)</f>
        <v>0</v>
      </c>
      <c r="BG998" s="185">
        <f>IF(N998="zákl. přenesená",J998,0)</f>
        <v>0</v>
      </c>
      <c r="BH998" s="185">
        <f>IF(N998="sníž. přenesená",J998,0)</f>
        <v>0</v>
      </c>
      <c r="BI998" s="185">
        <f>IF(N998="nulová",J998,0)</f>
        <v>0</v>
      </c>
      <c r="BJ998" s="23" t="s">
        <v>81</v>
      </c>
      <c r="BK998" s="185">
        <f>ROUND(I998*H998,2)</f>
        <v>0</v>
      </c>
      <c r="BL998" s="23" t="s">
        <v>253</v>
      </c>
      <c r="BM998" s="23" t="s">
        <v>1217</v>
      </c>
    </row>
    <row r="999" spans="2:65" s="1" customFormat="1" ht="25.5" customHeight="1">
      <c r="B999" s="173"/>
      <c r="C999" s="174" t="s">
        <v>1218</v>
      </c>
      <c r="D999" s="174" t="s">
        <v>160</v>
      </c>
      <c r="E999" s="175" t="s">
        <v>1219</v>
      </c>
      <c r="F999" s="176" t="s">
        <v>1220</v>
      </c>
      <c r="G999" s="177" t="s">
        <v>207</v>
      </c>
      <c r="H999" s="178">
        <v>532.308</v>
      </c>
      <c r="I999" s="179"/>
      <c r="J999" s="180">
        <f>ROUND(I999*H999,2)</f>
        <v>0</v>
      </c>
      <c r="K999" s="176" t="s">
        <v>164</v>
      </c>
      <c r="L999" s="40"/>
      <c r="M999" s="181" t="s">
        <v>5</v>
      </c>
      <c r="N999" s="182" t="s">
        <v>44</v>
      </c>
      <c r="O999" s="41"/>
      <c r="P999" s="183">
        <f>O999*H999</f>
        <v>0</v>
      </c>
      <c r="Q999" s="183">
        <v>0.00029</v>
      </c>
      <c r="R999" s="183">
        <f>Q999*H999</f>
        <v>0.15436932</v>
      </c>
      <c r="S999" s="183">
        <v>0</v>
      </c>
      <c r="T999" s="184">
        <f>S999*H999</f>
        <v>0</v>
      </c>
      <c r="AR999" s="23" t="s">
        <v>253</v>
      </c>
      <c r="AT999" s="23" t="s">
        <v>160</v>
      </c>
      <c r="AU999" s="23" t="s">
        <v>83</v>
      </c>
      <c r="AY999" s="23" t="s">
        <v>157</v>
      </c>
      <c r="BE999" s="185">
        <f>IF(N999="základní",J999,0)</f>
        <v>0</v>
      </c>
      <c r="BF999" s="185">
        <f>IF(N999="snížená",J999,0)</f>
        <v>0</v>
      </c>
      <c r="BG999" s="185">
        <f>IF(N999="zákl. přenesená",J999,0)</f>
        <v>0</v>
      </c>
      <c r="BH999" s="185">
        <f>IF(N999="sníž. přenesená",J999,0)</f>
        <v>0</v>
      </c>
      <c r="BI999" s="185">
        <f>IF(N999="nulová",J999,0)</f>
        <v>0</v>
      </c>
      <c r="BJ999" s="23" t="s">
        <v>81</v>
      </c>
      <c r="BK999" s="185">
        <f>ROUND(I999*H999,2)</f>
        <v>0</v>
      </c>
      <c r="BL999" s="23" t="s">
        <v>253</v>
      </c>
      <c r="BM999" s="23" t="s">
        <v>1221</v>
      </c>
    </row>
    <row r="1000" spans="2:51" s="11" customFormat="1" ht="13.5">
      <c r="B1000" s="186"/>
      <c r="D1000" s="187" t="s">
        <v>167</v>
      </c>
      <c r="E1000" s="188" t="s">
        <v>5</v>
      </c>
      <c r="F1000" s="189" t="s">
        <v>1222</v>
      </c>
      <c r="H1000" s="190">
        <v>503.958</v>
      </c>
      <c r="I1000" s="191"/>
      <c r="L1000" s="186"/>
      <c r="M1000" s="192"/>
      <c r="N1000" s="193"/>
      <c r="O1000" s="193"/>
      <c r="P1000" s="193"/>
      <c r="Q1000" s="193"/>
      <c r="R1000" s="193"/>
      <c r="S1000" s="193"/>
      <c r="T1000" s="194"/>
      <c r="AT1000" s="188" t="s">
        <v>167</v>
      </c>
      <c r="AU1000" s="188" t="s">
        <v>83</v>
      </c>
      <c r="AV1000" s="11" t="s">
        <v>83</v>
      </c>
      <c r="AW1000" s="11" t="s">
        <v>36</v>
      </c>
      <c r="AX1000" s="11" t="s">
        <v>73</v>
      </c>
      <c r="AY1000" s="188" t="s">
        <v>157</v>
      </c>
    </row>
    <row r="1001" spans="2:51" s="11" customFormat="1" ht="13.5">
      <c r="B1001" s="186"/>
      <c r="D1001" s="187" t="s">
        <v>167</v>
      </c>
      <c r="E1001" s="188" t="s">
        <v>5</v>
      </c>
      <c r="F1001" s="189" t="s">
        <v>1223</v>
      </c>
      <c r="H1001" s="190">
        <v>28.35</v>
      </c>
      <c r="I1001" s="191"/>
      <c r="L1001" s="186"/>
      <c r="M1001" s="192"/>
      <c r="N1001" s="193"/>
      <c r="O1001" s="193"/>
      <c r="P1001" s="193"/>
      <c r="Q1001" s="193"/>
      <c r="R1001" s="193"/>
      <c r="S1001" s="193"/>
      <c r="T1001" s="194"/>
      <c r="AT1001" s="188" t="s">
        <v>167</v>
      </c>
      <c r="AU1001" s="188" t="s">
        <v>83</v>
      </c>
      <c r="AV1001" s="11" t="s">
        <v>83</v>
      </c>
      <c r="AW1001" s="11" t="s">
        <v>36</v>
      </c>
      <c r="AX1001" s="11" t="s">
        <v>73</v>
      </c>
      <c r="AY1001" s="188" t="s">
        <v>157</v>
      </c>
    </row>
    <row r="1002" spans="2:51" s="12" customFormat="1" ht="13.5">
      <c r="B1002" s="198"/>
      <c r="D1002" s="187" t="s">
        <v>167</v>
      </c>
      <c r="E1002" s="199" t="s">
        <v>5</v>
      </c>
      <c r="F1002" s="200" t="s">
        <v>196</v>
      </c>
      <c r="H1002" s="201">
        <v>532.308</v>
      </c>
      <c r="I1002" s="202"/>
      <c r="L1002" s="198"/>
      <c r="M1002" s="203"/>
      <c r="N1002" s="204"/>
      <c r="O1002" s="204"/>
      <c r="P1002" s="204"/>
      <c r="Q1002" s="204"/>
      <c r="R1002" s="204"/>
      <c r="S1002" s="204"/>
      <c r="T1002" s="205"/>
      <c r="AT1002" s="199" t="s">
        <v>167</v>
      </c>
      <c r="AU1002" s="199" t="s">
        <v>83</v>
      </c>
      <c r="AV1002" s="12" t="s">
        <v>165</v>
      </c>
      <c r="AW1002" s="12" t="s">
        <v>36</v>
      </c>
      <c r="AX1002" s="12" t="s">
        <v>81</v>
      </c>
      <c r="AY1002" s="199" t="s">
        <v>157</v>
      </c>
    </row>
    <row r="1003" spans="2:65" s="1" customFormat="1" ht="25.5" customHeight="1">
      <c r="B1003" s="173"/>
      <c r="C1003" s="174" t="s">
        <v>1224</v>
      </c>
      <c r="D1003" s="174" t="s">
        <v>160</v>
      </c>
      <c r="E1003" s="175" t="s">
        <v>1225</v>
      </c>
      <c r="F1003" s="176" t="s">
        <v>1226</v>
      </c>
      <c r="G1003" s="177" t="s">
        <v>207</v>
      </c>
      <c r="H1003" s="178">
        <v>532.308</v>
      </c>
      <c r="I1003" s="179"/>
      <c r="J1003" s="180">
        <f>ROUND(I1003*H1003,2)</f>
        <v>0</v>
      </c>
      <c r="K1003" s="176" t="s">
        <v>164</v>
      </c>
      <c r="L1003" s="40"/>
      <c r="M1003" s="181" t="s">
        <v>5</v>
      </c>
      <c r="N1003" s="182" t="s">
        <v>44</v>
      </c>
      <c r="O1003" s="41"/>
      <c r="P1003" s="183">
        <f>O1003*H1003</f>
        <v>0</v>
      </c>
      <c r="Q1003" s="183">
        <v>1E-05</v>
      </c>
      <c r="R1003" s="183">
        <f>Q1003*H1003</f>
        <v>0.00532308</v>
      </c>
      <c r="S1003" s="183">
        <v>0</v>
      </c>
      <c r="T1003" s="184">
        <f>S1003*H1003</f>
        <v>0</v>
      </c>
      <c r="AR1003" s="23" t="s">
        <v>253</v>
      </c>
      <c r="AT1003" s="23" t="s">
        <v>160</v>
      </c>
      <c r="AU1003" s="23" t="s">
        <v>83</v>
      </c>
      <c r="AY1003" s="23" t="s">
        <v>157</v>
      </c>
      <c r="BE1003" s="185">
        <f>IF(N1003="základní",J1003,0)</f>
        <v>0</v>
      </c>
      <c r="BF1003" s="185">
        <f>IF(N1003="snížená",J1003,0)</f>
        <v>0</v>
      </c>
      <c r="BG1003" s="185">
        <f>IF(N1003="zákl. přenesená",J1003,0)</f>
        <v>0</v>
      </c>
      <c r="BH1003" s="185">
        <f>IF(N1003="sníž. přenesená",J1003,0)</f>
        <v>0</v>
      </c>
      <c r="BI1003" s="185">
        <f>IF(N1003="nulová",J1003,0)</f>
        <v>0</v>
      </c>
      <c r="BJ1003" s="23" t="s">
        <v>81</v>
      </c>
      <c r="BK1003" s="185">
        <f>ROUND(I1003*H1003,2)</f>
        <v>0</v>
      </c>
      <c r="BL1003" s="23" t="s">
        <v>253</v>
      </c>
      <c r="BM1003" s="23" t="s">
        <v>1227</v>
      </c>
    </row>
    <row r="1004" spans="2:51" s="11" customFormat="1" ht="13.5">
      <c r="B1004" s="186"/>
      <c r="D1004" s="187" t="s">
        <v>167</v>
      </c>
      <c r="E1004" s="188" t="s">
        <v>5</v>
      </c>
      <c r="F1004" s="189" t="s">
        <v>1222</v>
      </c>
      <c r="H1004" s="190">
        <v>503.958</v>
      </c>
      <c r="I1004" s="191"/>
      <c r="L1004" s="186"/>
      <c r="M1004" s="192"/>
      <c r="N1004" s="193"/>
      <c r="O1004" s="193"/>
      <c r="P1004" s="193"/>
      <c r="Q1004" s="193"/>
      <c r="R1004" s="193"/>
      <c r="S1004" s="193"/>
      <c r="T1004" s="194"/>
      <c r="AT1004" s="188" t="s">
        <v>167</v>
      </c>
      <c r="AU1004" s="188" t="s">
        <v>83</v>
      </c>
      <c r="AV1004" s="11" t="s">
        <v>83</v>
      </c>
      <c r="AW1004" s="11" t="s">
        <v>36</v>
      </c>
      <c r="AX1004" s="11" t="s">
        <v>73</v>
      </c>
      <c r="AY1004" s="188" t="s">
        <v>157</v>
      </c>
    </row>
    <row r="1005" spans="2:51" s="11" customFormat="1" ht="13.5">
      <c r="B1005" s="186"/>
      <c r="D1005" s="187" t="s">
        <v>167</v>
      </c>
      <c r="E1005" s="188" t="s">
        <v>5</v>
      </c>
      <c r="F1005" s="189" t="s">
        <v>1223</v>
      </c>
      <c r="H1005" s="190">
        <v>28.35</v>
      </c>
      <c r="I1005" s="191"/>
      <c r="L1005" s="186"/>
      <c r="M1005" s="192"/>
      <c r="N1005" s="193"/>
      <c r="O1005" s="193"/>
      <c r="P1005" s="193"/>
      <c r="Q1005" s="193"/>
      <c r="R1005" s="193"/>
      <c r="S1005" s="193"/>
      <c r="T1005" s="194"/>
      <c r="AT1005" s="188" t="s">
        <v>167</v>
      </c>
      <c r="AU1005" s="188" t="s">
        <v>83</v>
      </c>
      <c r="AV1005" s="11" t="s">
        <v>83</v>
      </c>
      <c r="AW1005" s="11" t="s">
        <v>36</v>
      </c>
      <c r="AX1005" s="11" t="s">
        <v>73</v>
      </c>
      <c r="AY1005" s="188" t="s">
        <v>157</v>
      </c>
    </row>
    <row r="1006" spans="2:51" s="12" customFormat="1" ht="13.5">
      <c r="B1006" s="198"/>
      <c r="D1006" s="187" t="s">
        <v>167</v>
      </c>
      <c r="E1006" s="199" t="s">
        <v>5</v>
      </c>
      <c r="F1006" s="200" t="s">
        <v>196</v>
      </c>
      <c r="H1006" s="201">
        <v>532.308</v>
      </c>
      <c r="I1006" s="202"/>
      <c r="L1006" s="198"/>
      <c r="M1006" s="203"/>
      <c r="N1006" s="204"/>
      <c r="O1006" s="204"/>
      <c r="P1006" s="204"/>
      <c r="Q1006" s="204"/>
      <c r="R1006" s="204"/>
      <c r="S1006" s="204"/>
      <c r="T1006" s="205"/>
      <c r="AT1006" s="199" t="s">
        <v>167</v>
      </c>
      <c r="AU1006" s="199" t="s">
        <v>83</v>
      </c>
      <c r="AV1006" s="12" t="s">
        <v>165</v>
      </c>
      <c r="AW1006" s="12" t="s">
        <v>36</v>
      </c>
      <c r="AX1006" s="12" t="s">
        <v>81</v>
      </c>
      <c r="AY1006" s="199" t="s">
        <v>157</v>
      </c>
    </row>
    <row r="1007" spans="2:65" s="1" customFormat="1" ht="16.5" customHeight="1">
      <c r="B1007" s="173"/>
      <c r="C1007" s="174" t="s">
        <v>1228</v>
      </c>
      <c r="D1007" s="174" t="s">
        <v>160</v>
      </c>
      <c r="E1007" s="175" t="s">
        <v>1229</v>
      </c>
      <c r="F1007" s="176" t="s">
        <v>1230</v>
      </c>
      <c r="G1007" s="177" t="s">
        <v>207</v>
      </c>
      <c r="H1007" s="178">
        <v>945.36</v>
      </c>
      <c r="I1007" s="179"/>
      <c r="J1007" s="180">
        <f>ROUND(I1007*H1007,2)</f>
        <v>0</v>
      </c>
      <c r="K1007" s="176" t="s">
        <v>5</v>
      </c>
      <c r="L1007" s="40"/>
      <c r="M1007" s="181" t="s">
        <v>5</v>
      </c>
      <c r="N1007" s="182" t="s">
        <v>44</v>
      </c>
      <c r="O1007" s="41"/>
      <c r="P1007" s="183">
        <f>O1007*H1007</f>
        <v>0</v>
      </c>
      <c r="Q1007" s="183">
        <v>0</v>
      </c>
      <c r="R1007" s="183">
        <f>Q1007*H1007</f>
        <v>0</v>
      </c>
      <c r="S1007" s="183">
        <v>0</v>
      </c>
      <c r="T1007" s="184">
        <f>S1007*H1007</f>
        <v>0</v>
      </c>
      <c r="AR1007" s="23" t="s">
        <v>253</v>
      </c>
      <c r="AT1007" s="23" t="s">
        <v>160</v>
      </c>
      <c r="AU1007" s="23" t="s">
        <v>83</v>
      </c>
      <c r="AY1007" s="23" t="s">
        <v>157</v>
      </c>
      <c r="BE1007" s="185">
        <f>IF(N1007="základní",J1007,0)</f>
        <v>0</v>
      </c>
      <c r="BF1007" s="185">
        <f>IF(N1007="snížená",J1007,0)</f>
        <v>0</v>
      </c>
      <c r="BG1007" s="185">
        <f>IF(N1007="zákl. přenesená",J1007,0)</f>
        <v>0</v>
      </c>
      <c r="BH1007" s="185">
        <f>IF(N1007="sníž. přenesená",J1007,0)</f>
        <v>0</v>
      </c>
      <c r="BI1007" s="185">
        <f>IF(N1007="nulová",J1007,0)</f>
        <v>0</v>
      </c>
      <c r="BJ1007" s="23" t="s">
        <v>81</v>
      </c>
      <c r="BK1007" s="185">
        <f>ROUND(I1007*H1007,2)</f>
        <v>0</v>
      </c>
      <c r="BL1007" s="23" t="s">
        <v>253</v>
      </c>
      <c r="BM1007" s="23" t="s">
        <v>1231</v>
      </c>
    </row>
    <row r="1008" spans="2:51" s="11" customFormat="1" ht="13.5">
      <c r="B1008" s="186"/>
      <c r="D1008" s="187" t="s">
        <v>167</v>
      </c>
      <c r="E1008" s="188" t="s">
        <v>5</v>
      </c>
      <c r="F1008" s="189" t="s">
        <v>1232</v>
      </c>
      <c r="H1008" s="190">
        <v>36.32</v>
      </c>
      <c r="I1008" s="191"/>
      <c r="L1008" s="186"/>
      <c r="M1008" s="192"/>
      <c r="N1008" s="193"/>
      <c r="O1008" s="193"/>
      <c r="P1008" s="193"/>
      <c r="Q1008" s="193"/>
      <c r="R1008" s="193"/>
      <c r="S1008" s="193"/>
      <c r="T1008" s="194"/>
      <c r="AT1008" s="188" t="s">
        <v>167</v>
      </c>
      <c r="AU1008" s="188" t="s">
        <v>83</v>
      </c>
      <c r="AV1008" s="11" t="s">
        <v>83</v>
      </c>
      <c r="AW1008" s="11" t="s">
        <v>36</v>
      </c>
      <c r="AX1008" s="11" t="s">
        <v>73</v>
      </c>
      <c r="AY1008" s="188" t="s">
        <v>157</v>
      </c>
    </row>
    <row r="1009" spans="2:51" s="11" customFormat="1" ht="13.5">
      <c r="B1009" s="186"/>
      <c r="D1009" s="187" t="s">
        <v>167</v>
      </c>
      <c r="E1009" s="188" t="s">
        <v>5</v>
      </c>
      <c r="F1009" s="189" t="s">
        <v>1232</v>
      </c>
      <c r="H1009" s="190">
        <v>36.32</v>
      </c>
      <c r="I1009" s="191"/>
      <c r="L1009" s="186"/>
      <c r="M1009" s="192"/>
      <c r="N1009" s="193"/>
      <c r="O1009" s="193"/>
      <c r="P1009" s="193"/>
      <c r="Q1009" s="193"/>
      <c r="R1009" s="193"/>
      <c r="S1009" s="193"/>
      <c r="T1009" s="194"/>
      <c r="AT1009" s="188" t="s">
        <v>167</v>
      </c>
      <c r="AU1009" s="188" t="s">
        <v>83</v>
      </c>
      <c r="AV1009" s="11" t="s">
        <v>83</v>
      </c>
      <c r="AW1009" s="11" t="s">
        <v>36</v>
      </c>
      <c r="AX1009" s="11" t="s">
        <v>73</v>
      </c>
      <c r="AY1009" s="188" t="s">
        <v>157</v>
      </c>
    </row>
    <row r="1010" spans="2:51" s="11" customFormat="1" ht="13.5">
      <c r="B1010" s="186"/>
      <c r="D1010" s="187" t="s">
        <v>167</v>
      </c>
      <c r="E1010" s="188" t="s">
        <v>5</v>
      </c>
      <c r="F1010" s="189" t="s">
        <v>1233</v>
      </c>
      <c r="H1010" s="190">
        <v>44.12</v>
      </c>
      <c r="I1010" s="191"/>
      <c r="L1010" s="186"/>
      <c r="M1010" s="192"/>
      <c r="N1010" s="193"/>
      <c r="O1010" s="193"/>
      <c r="P1010" s="193"/>
      <c r="Q1010" s="193"/>
      <c r="R1010" s="193"/>
      <c r="S1010" s="193"/>
      <c r="T1010" s="194"/>
      <c r="AT1010" s="188" t="s">
        <v>167</v>
      </c>
      <c r="AU1010" s="188" t="s">
        <v>83</v>
      </c>
      <c r="AV1010" s="11" t="s">
        <v>83</v>
      </c>
      <c r="AW1010" s="11" t="s">
        <v>36</v>
      </c>
      <c r="AX1010" s="11" t="s">
        <v>73</v>
      </c>
      <c r="AY1010" s="188" t="s">
        <v>157</v>
      </c>
    </row>
    <row r="1011" spans="2:51" s="11" customFormat="1" ht="13.5">
      <c r="B1011" s="186"/>
      <c r="D1011" s="187" t="s">
        <v>167</v>
      </c>
      <c r="E1011" s="188" t="s">
        <v>5</v>
      </c>
      <c r="F1011" s="189" t="s">
        <v>1234</v>
      </c>
      <c r="H1011" s="190">
        <v>41.28</v>
      </c>
      <c r="I1011" s="191"/>
      <c r="L1011" s="186"/>
      <c r="M1011" s="192"/>
      <c r="N1011" s="193"/>
      <c r="O1011" s="193"/>
      <c r="P1011" s="193"/>
      <c r="Q1011" s="193"/>
      <c r="R1011" s="193"/>
      <c r="S1011" s="193"/>
      <c r="T1011" s="194"/>
      <c r="AT1011" s="188" t="s">
        <v>167</v>
      </c>
      <c r="AU1011" s="188" t="s">
        <v>83</v>
      </c>
      <c r="AV1011" s="11" t="s">
        <v>83</v>
      </c>
      <c r="AW1011" s="11" t="s">
        <v>36</v>
      </c>
      <c r="AX1011" s="11" t="s">
        <v>73</v>
      </c>
      <c r="AY1011" s="188" t="s">
        <v>157</v>
      </c>
    </row>
    <row r="1012" spans="2:51" s="11" customFormat="1" ht="13.5">
      <c r="B1012" s="186"/>
      <c r="D1012" s="187" t="s">
        <v>167</v>
      </c>
      <c r="E1012" s="188" t="s">
        <v>5</v>
      </c>
      <c r="F1012" s="189" t="s">
        <v>1235</v>
      </c>
      <c r="H1012" s="190">
        <v>37.96</v>
      </c>
      <c r="I1012" s="191"/>
      <c r="L1012" s="186"/>
      <c r="M1012" s="192"/>
      <c r="N1012" s="193"/>
      <c r="O1012" s="193"/>
      <c r="P1012" s="193"/>
      <c r="Q1012" s="193"/>
      <c r="R1012" s="193"/>
      <c r="S1012" s="193"/>
      <c r="T1012" s="194"/>
      <c r="AT1012" s="188" t="s">
        <v>167</v>
      </c>
      <c r="AU1012" s="188" t="s">
        <v>83</v>
      </c>
      <c r="AV1012" s="11" t="s">
        <v>83</v>
      </c>
      <c r="AW1012" s="11" t="s">
        <v>36</v>
      </c>
      <c r="AX1012" s="11" t="s">
        <v>73</v>
      </c>
      <c r="AY1012" s="188" t="s">
        <v>157</v>
      </c>
    </row>
    <row r="1013" spans="2:51" s="11" customFormat="1" ht="13.5">
      <c r="B1013" s="186"/>
      <c r="D1013" s="187" t="s">
        <v>167</v>
      </c>
      <c r="E1013" s="188" t="s">
        <v>5</v>
      </c>
      <c r="F1013" s="189" t="s">
        <v>1236</v>
      </c>
      <c r="H1013" s="190">
        <v>36.84</v>
      </c>
      <c r="I1013" s="191"/>
      <c r="L1013" s="186"/>
      <c r="M1013" s="192"/>
      <c r="N1013" s="193"/>
      <c r="O1013" s="193"/>
      <c r="P1013" s="193"/>
      <c r="Q1013" s="193"/>
      <c r="R1013" s="193"/>
      <c r="S1013" s="193"/>
      <c r="T1013" s="194"/>
      <c r="AT1013" s="188" t="s">
        <v>167</v>
      </c>
      <c r="AU1013" s="188" t="s">
        <v>83</v>
      </c>
      <c r="AV1013" s="11" t="s">
        <v>83</v>
      </c>
      <c r="AW1013" s="11" t="s">
        <v>36</v>
      </c>
      <c r="AX1013" s="11" t="s">
        <v>73</v>
      </c>
      <c r="AY1013" s="188" t="s">
        <v>157</v>
      </c>
    </row>
    <row r="1014" spans="2:51" s="11" customFormat="1" ht="13.5">
      <c r="B1014" s="186"/>
      <c r="D1014" s="187" t="s">
        <v>167</v>
      </c>
      <c r="E1014" s="188" t="s">
        <v>5</v>
      </c>
      <c r="F1014" s="189" t="s">
        <v>1237</v>
      </c>
      <c r="H1014" s="190">
        <v>34.44</v>
      </c>
      <c r="I1014" s="191"/>
      <c r="L1014" s="186"/>
      <c r="M1014" s="192"/>
      <c r="N1014" s="193"/>
      <c r="O1014" s="193"/>
      <c r="P1014" s="193"/>
      <c r="Q1014" s="193"/>
      <c r="R1014" s="193"/>
      <c r="S1014" s="193"/>
      <c r="T1014" s="194"/>
      <c r="AT1014" s="188" t="s">
        <v>167</v>
      </c>
      <c r="AU1014" s="188" t="s">
        <v>83</v>
      </c>
      <c r="AV1014" s="11" t="s">
        <v>83</v>
      </c>
      <c r="AW1014" s="11" t="s">
        <v>36</v>
      </c>
      <c r="AX1014" s="11" t="s">
        <v>73</v>
      </c>
      <c r="AY1014" s="188" t="s">
        <v>157</v>
      </c>
    </row>
    <row r="1015" spans="2:51" s="11" customFormat="1" ht="13.5">
      <c r="B1015" s="186"/>
      <c r="D1015" s="187" t="s">
        <v>167</v>
      </c>
      <c r="E1015" s="188" t="s">
        <v>5</v>
      </c>
      <c r="F1015" s="189" t="s">
        <v>1238</v>
      </c>
      <c r="H1015" s="190">
        <v>23</v>
      </c>
      <c r="I1015" s="191"/>
      <c r="L1015" s="186"/>
      <c r="M1015" s="192"/>
      <c r="N1015" s="193"/>
      <c r="O1015" s="193"/>
      <c r="P1015" s="193"/>
      <c r="Q1015" s="193"/>
      <c r="R1015" s="193"/>
      <c r="S1015" s="193"/>
      <c r="T1015" s="194"/>
      <c r="AT1015" s="188" t="s">
        <v>167</v>
      </c>
      <c r="AU1015" s="188" t="s">
        <v>83</v>
      </c>
      <c r="AV1015" s="11" t="s">
        <v>83</v>
      </c>
      <c r="AW1015" s="11" t="s">
        <v>36</v>
      </c>
      <c r="AX1015" s="11" t="s">
        <v>73</v>
      </c>
      <c r="AY1015" s="188" t="s">
        <v>157</v>
      </c>
    </row>
    <row r="1016" spans="2:51" s="11" customFormat="1" ht="13.5">
      <c r="B1016" s="186"/>
      <c r="D1016" s="187" t="s">
        <v>167</v>
      </c>
      <c r="E1016" s="188" t="s">
        <v>5</v>
      </c>
      <c r="F1016" s="189" t="s">
        <v>1239</v>
      </c>
      <c r="H1016" s="190">
        <v>24.48</v>
      </c>
      <c r="I1016" s="191"/>
      <c r="L1016" s="186"/>
      <c r="M1016" s="192"/>
      <c r="N1016" s="193"/>
      <c r="O1016" s="193"/>
      <c r="P1016" s="193"/>
      <c r="Q1016" s="193"/>
      <c r="R1016" s="193"/>
      <c r="S1016" s="193"/>
      <c r="T1016" s="194"/>
      <c r="AT1016" s="188" t="s">
        <v>167</v>
      </c>
      <c r="AU1016" s="188" t="s">
        <v>83</v>
      </c>
      <c r="AV1016" s="11" t="s">
        <v>83</v>
      </c>
      <c r="AW1016" s="11" t="s">
        <v>36</v>
      </c>
      <c r="AX1016" s="11" t="s">
        <v>73</v>
      </c>
      <c r="AY1016" s="188" t="s">
        <v>157</v>
      </c>
    </row>
    <row r="1017" spans="2:51" s="11" customFormat="1" ht="13.5">
      <c r="B1017" s="186"/>
      <c r="D1017" s="187" t="s">
        <v>167</v>
      </c>
      <c r="E1017" s="188" t="s">
        <v>5</v>
      </c>
      <c r="F1017" s="189" t="s">
        <v>1240</v>
      </c>
      <c r="H1017" s="190">
        <v>119.24</v>
      </c>
      <c r="I1017" s="191"/>
      <c r="L1017" s="186"/>
      <c r="M1017" s="192"/>
      <c r="N1017" s="193"/>
      <c r="O1017" s="193"/>
      <c r="P1017" s="193"/>
      <c r="Q1017" s="193"/>
      <c r="R1017" s="193"/>
      <c r="S1017" s="193"/>
      <c r="T1017" s="194"/>
      <c r="AT1017" s="188" t="s">
        <v>167</v>
      </c>
      <c r="AU1017" s="188" t="s">
        <v>83</v>
      </c>
      <c r="AV1017" s="11" t="s">
        <v>83</v>
      </c>
      <c r="AW1017" s="11" t="s">
        <v>36</v>
      </c>
      <c r="AX1017" s="11" t="s">
        <v>73</v>
      </c>
      <c r="AY1017" s="188" t="s">
        <v>157</v>
      </c>
    </row>
    <row r="1018" spans="2:51" s="11" customFormat="1" ht="13.5">
      <c r="B1018" s="186"/>
      <c r="D1018" s="187" t="s">
        <v>167</v>
      </c>
      <c r="E1018" s="188" t="s">
        <v>5</v>
      </c>
      <c r="F1018" s="189" t="s">
        <v>1241</v>
      </c>
      <c r="H1018" s="190">
        <v>21.12</v>
      </c>
      <c r="I1018" s="191"/>
      <c r="L1018" s="186"/>
      <c r="M1018" s="192"/>
      <c r="N1018" s="193"/>
      <c r="O1018" s="193"/>
      <c r="P1018" s="193"/>
      <c r="Q1018" s="193"/>
      <c r="R1018" s="193"/>
      <c r="S1018" s="193"/>
      <c r="T1018" s="194"/>
      <c r="AT1018" s="188" t="s">
        <v>167</v>
      </c>
      <c r="AU1018" s="188" t="s">
        <v>83</v>
      </c>
      <c r="AV1018" s="11" t="s">
        <v>83</v>
      </c>
      <c r="AW1018" s="11" t="s">
        <v>36</v>
      </c>
      <c r="AX1018" s="11" t="s">
        <v>73</v>
      </c>
      <c r="AY1018" s="188" t="s">
        <v>157</v>
      </c>
    </row>
    <row r="1019" spans="2:51" s="11" customFormat="1" ht="13.5">
      <c r="B1019" s="186"/>
      <c r="D1019" s="187" t="s">
        <v>167</v>
      </c>
      <c r="E1019" s="188" t="s">
        <v>5</v>
      </c>
      <c r="F1019" s="189" t="s">
        <v>1242</v>
      </c>
      <c r="H1019" s="190">
        <v>32.08</v>
      </c>
      <c r="I1019" s="191"/>
      <c r="L1019" s="186"/>
      <c r="M1019" s="192"/>
      <c r="N1019" s="193"/>
      <c r="O1019" s="193"/>
      <c r="P1019" s="193"/>
      <c r="Q1019" s="193"/>
      <c r="R1019" s="193"/>
      <c r="S1019" s="193"/>
      <c r="T1019" s="194"/>
      <c r="AT1019" s="188" t="s">
        <v>167</v>
      </c>
      <c r="AU1019" s="188" t="s">
        <v>83</v>
      </c>
      <c r="AV1019" s="11" t="s">
        <v>83</v>
      </c>
      <c r="AW1019" s="11" t="s">
        <v>36</v>
      </c>
      <c r="AX1019" s="11" t="s">
        <v>73</v>
      </c>
      <c r="AY1019" s="188" t="s">
        <v>157</v>
      </c>
    </row>
    <row r="1020" spans="2:51" s="11" customFormat="1" ht="13.5">
      <c r="B1020" s="186"/>
      <c r="D1020" s="187" t="s">
        <v>167</v>
      </c>
      <c r="E1020" s="188" t="s">
        <v>5</v>
      </c>
      <c r="F1020" s="189" t="s">
        <v>1243</v>
      </c>
      <c r="H1020" s="190">
        <v>33.16</v>
      </c>
      <c r="I1020" s="191"/>
      <c r="L1020" s="186"/>
      <c r="M1020" s="192"/>
      <c r="N1020" s="193"/>
      <c r="O1020" s="193"/>
      <c r="P1020" s="193"/>
      <c r="Q1020" s="193"/>
      <c r="R1020" s="193"/>
      <c r="S1020" s="193"/>
      <c r="T1020" s="194"/>
      <c r="AT1020" s="188" t="s">
        <v>167</v>
      </c>
      <c r="AU1020" s="188" t="s">
        <v>83</v>
      </c>
      <c r="AV1020" s="11" t="s">
        <v>83</v>
      </c>
      <c r="AW1020" s="11" t="s">
        <v>36</v>
      </c>
      <c r="AX1020" s="11" t="s">
        <v>73</v>
      </c>
      <c r="AY1020" s="188" t="s">
        <v>157</v>
      </c>
    </row>
    <row r="1021" spans="2:51" s="11" customFormat="1" ht="13.5">
      <c r="B1021" s="186"/>
      <c r="D1021" s="187" t="s">
        <v>167</v>
      </c>
      <c r="E1021" s="188" t="s">
        <v>5</v>
      </c>
      <c r="F1021" s="189" t="s">
        <v>1244</v>
      </c>
      <c r="H1021" s="190">
        <v>63.76</v>
      </c>
      <c r="I1021" s="191"/>
      <c r="L1021" s="186"/>
      <c r="M1021" s="192"/>
      <c r="N1021" s="193"/>
      <c r="O1021" s="193"/>
      <c r="P1021" s="193"/>
      <c r="Q1021" s="193"/>
      <c r="R1021" s="193"/>
      <c r="S1021" s="193"/>
      <c r="T1021" s="194"/>
      <c r="AT1021" s="188" t="s">
        <v>167</v>
      </c>
      <c r="AU1021" s="188" t="s">
        <v>83</v>
      </c>
      <c r="AV1021" s="11" t="s">
        <v>83</v>
      </c>
      <c r="AW1021" s="11" t="s">
        <v>36</v>
      </c>
      <c r="AX1021" s="11" t="s">
        <v>73</v>
      </c>
      <c r="AY1021" s="188" t="s">
        <v>157</v>
      </c>
    </row>
    <row r="1022" spans="2:51" s="11" customFormat="1" ht="13.5">
      <c r="B1022" s="186"/>
      <c r="D1022" s="187" t="s">
        <v>167</v>
      </c>
      <c r="E1022" s="188" t="s">
        <v>5</v>
      </c>
      <c r="F1022" s="189" t="s">
        <v>1245</v>
      </c>
      <c r="H1022" s="190">
        <v>73.92</v>
      </c>
      <c r="I1022" s="191"/>
      <c r="L1022" s="186"/>
      <c r="M1022" s="192"/>
      <c r="N1022" s="193"/>
      <c r="O1022" s="193"/>
      <c r="P1022" s="193"/>
      <c r="Q1022" s="193"/>
      <c r="R1022" s="193"/>
      <c r="S1022" s="193"/>
      <c r="T1022" s="194"/>
      <c r="AT1022" s="188" t="s">
        <v>167</v>
      </c>
      <c r="AU1022" s="188" t="s">
        <v>83</v>
      </c>
      <c r="AV1022" s="11" t="s">
        <v>83</v>
      </c>
      <c r="AW1022" s="11" t="s">
        <v>36</v>
      </c>
      <c r="AX1022" s="11" t="s">
        <v>73</v>
      </c>
      <c r="AY1022" s="188" t="s">
        <v>157</v>
      </c>
    </row>
    <row r="1023" spans="2:51" s="11" customFormat="1" ht="13.5">
      <c r="B1023" s="186"/>
      <c r="D1023" s="187" t="s">
        <v>167</v>
      </c>
      <c r="E1023" s="188" t="s">
        <v>5</v>
      </c>
      <c r="F1023" s="189" t="s">
        <v>1246</v>
      </c>
      <c r="H1023" s="190">
        <v>37.8</v>
      </c>
      <c r="I1023" s="191"/>
      <c r="L1023" s="186"/>
      <c r="M1023" s="192"/>
      <c r="N1023" s="193"/>
      <c r="O1023" s="193"/>
      <c r="P1023" s="193"/>
      <c r="Q1023" s="193"/>
      <c r="R1023" s="193"/>
      <c r="S1023" s="193"/>
      <c r="T1023" s="194"/>
      <c r="AT1023" s="188" t="s">
        <v>167</v>
      </c>
      <c r="AU1023" s="188" t="s">
        <v>83</v>
      </c>
      <c r="AV1023" s="11" t="s">
        <v>83</v>
      </c>
      <c r="AW1023" s="11" t="s">
        <v>36</v>
      </c>
      <c r="AX1023" s="11" t="s">
        <v>73</v>
      </c>
      <c r="AY1023" s="188" t="s">
        <v>157</v>
      </c>
    </row>
    <row r="1024" spans="2:51" s="11" customFormat="1" ht="13.5">
      <c r="B1024" s="186"/>
      <c r="D1024" s="187" t="s">
        <v>167</v>
      </c>
      <c r="E1024" s="188" t="s">
        <v>5</v>
      </c>
      <c r="F1024" s="189" t="s">
        <v>1247</v>
      </c>
      <c r="H1024" s="190">
        <v>36</v>
      </c>
      <c r="I1024" s="191"/>
      <c r="L1024" s="186"/>
      <c r="M1024" s="192"/>
      <c r="N1024" s="193"/>
      <c r="O1024" s="193"/>
      <c r="P1024" s="193"/>
      <c r="Q1024" s="193"/>
      <c r="R1024" s="193"/>
      <c r="S1024" s="193"/>
      <c r="T1024" s="194"/>
      <c r="AT1024" s="188" t="s">
        <v>167</v>
      </c>
      <c r="AU1024" s="188" t="s">
        <v>83</v>
      </c>
      <c r="AV1024" s="11" t="s">
        <v>83</v>
      </c>
      <c r="AW1024" s="11" t="s">
        <v>36</v>
      </c>
      <c r="AX1024" s="11" t="s">
        <v>73</v>
      </c>
      <c r="AY1024" s="188" t="s">
        <v>157</v>
      </c>
    </row>
    <row r="1025" spans="2:51" s="11" customFormat="1" ht="13.5">
      <c r="B1025" s="186"/>
      <c r="D1025" s="187" t="s">
        <v>167</v>
      </c>
      <c r="E1025" s="188" t="s">
        <v>5</v>
      </c>
      <c r="F1025" s="189" t="s">
        <v>1248</v>
      </c>
      <c r="H1025" s="190">
        <v>36.6</v>
      </c>
      <c r="I1025" s="191"/>
      <c r="L1025" s="186"/>
      <c r="M1025" s="192"/>
      <c r="N1025" s="193"/>
      <c r="O1025" s="193"/>
      <c r="P1025" s="193"/>
      <c r="Q1025" s="193"/>
      <c r="R1025" s="193"/>
      <c r="S1025" s="193"/>
      <c r="T1025" s="194"/>
      <c r="AT1025" s="188" t="s">
        <v>167</v>
      </c>
      <c r="AU1025" s="188" t="s">
        <v>83</v>
      </c>
      <c r="AV1025" s="11" t="s">
        <v>83</v>
      </c>
      <c r="AW1025" s="11" t="s">
        <v>36</v>
      </c>
      <c r="AX1025" s="11" t="s">
        <v>73</v>
      </c>
      <c r="AY1025" s="188" t="s">
        <v>157</v>
      </c>
    </row>
    <row r="1026" spans="2:51" s="11" customFormat="1" ht="13.5">
      <c r="B1026" s="186"/>
      <c r="D1026" s="187" t="s">
        <v>167</v>
      </c>
      <c r="E1026" s="188" t="s">
        <v>5</v>
      </c>
      <c r="F1026" s="189" t="s">
        <v>1249</v>
      </c>
      <c r="H1026" s="190">
        <v>18.4</v>
      </c>
      <c r="I1026" s="191"/>
      <c r="L1026" s="186"/>
      <c r="M1026" s="192"/>
      <c r="N1026" s="193"/>
      <c r="O1026" s="193"/>
      <c r="P1026" s="193"/>
      <c r="Q1026" s="193"/>
      <c r="R1026" s="193"/>
      <c r="S1026" s="193"/>
      <c r="T1026" s="194"/>
      <c r="AT1026" s="188" t="s">
        <v>167</v>
      </c>
      <c r="AU1026" s="188" t="s">
        <v>83</v>
      </c>
      <c r="AV1026" s="11" t="s">
        <v>83</v>
      </c>
      <c r="AW1026" s="11" t="s">
        <v>36</v>
      </c>
      <c r="AX1026" s="11" t="s">
        <v>73</v>
      </c>
      <c r="AY1026" s="188" t="s">
        <v>157</v>
      </c>
    </row>
    <row r="1027" spans="2:51" s="11" customFormat="1" ht="13.5">
      <c r="B1027" s="186"/>
      <c r="D1027" s="187" t="s">
        <v>167</v>
      </c>
      <c r="E1027" s="188" t="s">
        <v>5</v>
      </c>
      <c r="F1027" s="189" t="s">
        <v>1250</v>
      </c>
      <c r="H1027" s="190">
        <v>40.2</v>
      </c>
      <c r="I1027" s="191"/>
      <c r="L1027" s="186"/>
      <c r="M1027" s="192"/>
      <c r="N1027" s="193"/>
      <c r="O1027" s="193"/>
      <c r="P1027" s="193"/>
      <c r="Q1027" s="193"/>
      <c r="R1027" s="193"/>
      <c r="S1027" s="193"/>
      <c r="T1027" s="194"/>
      <c r="AT1027" s="188" t="s">
        <v>167</v>
      </c>
      <c r="AU1027" s="188" t="s">
        <v>83</v>
      </c>
      <c r="AV1027" s="11" t="s">
        <v>83</v>
      </c>
      <c r="AW1027" s="11" t="s">
        <v>36</v>
      </c>
      <c r="AX1027" s="11" t="s">
        <v>73</v>
      </c>
      <c r="AY1027" s="188" t="s">
        <v>157</v>
      </c>
    </row>
    <row r="1028" spans="2:51" s="11" customFormat="1" ht="13.5">
      <c r="B1028" s="186"/>
      <c r="D1028" s="187" t="s">
        <v>167</v>
      </c>
      <c r="E1028" s="188" t="s">
        <v>5</v>
      </c>
      <c r="F1028" s="189" t="s">
        <v>1251</v>
      </c>
      <c r="H1028" s="190">
        <v>36.52</v>
      </c>
      <c r="I1028" s="191"/>
      <c r="L1028" s="186"/>
      <c r="M1028" s="192"/>
      <c r="N1028" s="193"/>
      <c r="O1028" s="193"/>
      <c r="P1028" s="193"/>
      <c r="Q1028" s="193"/>
      <c r="R1028" s="193"/>
      <c r="S1028" s="193"/>
      <c r="T1028" s="194"/>
      <c r="AT1028" s="188" t="s">
        <v>167</v>
      </c>
      <c r="AU1028" s="188" t="s">
        <v>83</v>
      </c>
      <c r="AV1028" s="11" t="s">
        <v>83</v>
      </c>
      <c r="AW1028" s="11" t="s">
        <v>36</v>
      </c>
      <c r="AX1028" s="11" t="s">
        <v>73</v>
      </c>
      <c r="AY1028" s="188" t="s">
        <v>157</v>
      </c>
    </row>
    <row r="1029" spans="2:51" s="11" customFormat="1" ht="13.5">
      <c r="B1029" s="186"/>
      <c r="D1029" s="187" t="s">
        <v>167</v>
      </c>
      <c r="E1029" s="188" t="s">
        <v>5</v>
      </c>
      <c r="F1029" s="189" t="s">
        <v>1252</v>
      </c>
      <c r="H1029" s="190">
        <v>41.2</v>
      </c>
      <c r="I1029" s="191"/>
      <c r="L1029" s="186"/>
      <c r="M1029" s="192"/>
      <c r="N1029" s="193"/>
      <c r="O1029" s="193"/>
      <c r="P1029" s="193"/>
      <c r="Q1029" s="193"/>
      <c r="R1029" s="193"/>
      <c r="S1029" s="193"/>
      <c r="T1029" s="194"/>
      <c r="AT1029" s="188" t="s">
        <v>167</v>
      </c>
      <c r="AU1029" s="188" t="s">
        <v>83</v>
      </c>
      <c r="AV1029" s="11" t="s">
        <v>83</v>
      </c>
      <c r="AW1029" s="11" t="s">
        <v>36</v>
      </c>
      <c r="AX1029" s="11" t="s">
        <v>73</v>
      </c>
      <c r="AY1029" s="188" t="s">
        <v>157</v>
      </c>
    </row>
    <row r="1030" spans="2:51" s="11" customFormat="1" ht="13.5">
      <c r="B1030" s="186"/>
      <c r="D1030" s="187" t="s">
        <v>167</v>
      </c>
      <c r="E1030" s="188" t="s">
        <v>5</v>
      </c>
      <c r="F1030" s="189" t="s">
        <v>1253</v>
      </c>
      <c r="H1030" s="190">
        <v>40.6</v>
      </c>
      <c r="I1030" s="191"/>
      <c r="L1030" s="186"/>
      <c r="M1030" s="192"/>
      <c r="N1030" s="193"/>
      <c r="O1030" s="193"/>
      <c r="P1030" s="193"/>
      <c r="Q1030" s="193"/>
      <c r="R1030" s="193"/>
      <c r="S1030" s="193"/>
      <c r="T1030" s="194"/>
      <c r="AT1030" s="188" t="s">
        <v>167</v>
      </c>
      <c r="AU1030" s="188" t="s">
        <v>83</v>
      </c>
      <c r="AV1030" s="11" t="s">
        <v>83</v>
      </c>
      <c r="AW1030" s="11" t="s">
        <v>36</v>
      </c>
      <c r="AX1030" s="11" t="s">
        <v>73</v>
      </c>
      <c r="AY1030" s="188" t="s">
        <v>157</v>
      </c>
    </row>
    <row r="1031" spans="2:51" s="12" customFormat="1" ht="13.5">
      <c r="B1031" s="198"/>
      <c r="D1031" s="187" t="s">
        <v>167</v>
      </c>
      <c r="E1031" s="199" t="s">
        <v>5</v>
      </c>
      <c r="F1031" s="200" t="s">
        <v>227</v>
      </c>
      <c r="H1031" s="201">
        <v>945.36</v>
      </c>
      <c r="I1031" s="202"/>
      <c r="L1031" s="198"/>
      <c r="M1031" s="203"/>
      <c r="N1031" s="204"/>
      <c r="O1031" s="204"/>
      <c r="P1031" s="204"/>
      <c r="Q1031" s="204"/>
      <c r="R1031" s="204"/>
      <c r="S1031" s="204"/>
      <c r="T1031" s="205"/>
      <c r="AT1031" s="199" t="s">
        <v>167</v>
      </c>
      <c r="AU1031" s="199" t="s">
        <v>83</v>
      </c>
      <c r="AV1031" s="12" t="s">
        <v>165</v>
      </c>
      <c r="AW1031" s="12" t="s">
        <v>36</v>
      </c>
      <c r="AX1031" s="12" t="s">
        <v>81</v>
      </c>
      <c r="AY1031" s="199" t="s">
        <v>157</v>
      </c>
    </row>
    <row r="1032" spans="2:63" s="10" customFormat="1" ht="29.85" customHeight="1">
      <c r="B1032" s="160"/>
      <c r="D1032" s="161" t="s">
        <v>72</v>
      </c>
      <c r="E1032" s="171" t="s">
        <v>1254</v>
      </c>
      <c r="F1032" s="171" t="s">
        <v>1255</v>
      </c>
      <c r="I1032" s="163"/>
      <c r="J1032" s="172">
        <f>BK1032</f>
        <v>0</v>
      </c>
      <c r="L1032" s="160"/>
      <c r="M1032" s="165"/>
      <c r="N1032" s="166"/>
      <c r="O1032" s="166"/>
      <c r="P1032" s="167">
        <f>SUM(P1033:P1040)</f>
        <v>0</v>
      </c>
      <c r="Q1032" s="166"/>
      <c r="R1032" s="167">
        <f>SUM(R1033:R1040)</f>
        <v>0.0017170000000000002</v>
      </c>
      <c r="S1032" s="166"/>
      <c r="T1032" s="168">
        <f>SUM(T1033:T1040)</f>
        <v>0</v>
      </c>
      <c r="AR1032" s="161" t="s">
        <v>83</v>
      </c>
      <c r="AT1032" s="169" t="s">
        <v>72</v>
      </c>
      <c r="AU1032" s="169" t="s">
        <v>81</v>
      </c>
      <c r="AY1032" s="161" t="s">
        <v>157</v>
      </c>
      <c r="BK1032" s="170">
        <f>SUM(BK1033:BK1040)</f>
        <v>0</v>
      </c>
    </row>
    <row r="1033" spans="2:65" s="1" customFormat="1" ht="16.5" customHeight="1">
      <c r="B1033" s="173"/>
      <c r="C1033" s="174" t="s">
        <v>1256</v>
      </c>
      <c r="D1033" s="174" t="s">
        <v>160</v>
      </c>
      <c r="E1033" s="175" t="s">
        <v>1257</v>
      </c>
      <c r="F1033" s="176" t="s">
        <v>1258</v>
      </c>
      <c r="G1033" s="177" t="s">
        <v>207</v>
      </c>
      <c r="H1033" s="178">
        <v>16.67</v>
      </c>
      <c r="I1033" s="179"/>
      <c r="J1033" s="180">
        <f>ROUND(I1033*H1033,2)</f>
        <v>0</v>
      </c>
      <c r="K1033" s="176" t="s">
        <v>164</v>
      </c>
      <c r="L1033" s="40"/>
      <c r="M1033" s="181" t="s">
        <v>5</v>
      </c>
      <c r="N1033" s="182" t="s">
        <v>44</v>
      </c>
      <c r="O1033" s="41"/>
      <c r="P1033" s="183">
        <f>O1033*H1033</f>
        <v>0</v>
      </c>
      <c r="Q1033" s="183">
        <v>0</v>
      </c>
      <c r="R1033" s="183">
        <f>Q1033*H1033</f>
        <v>0</v>
      </c>
      <c r="S1033" s="183">
        <v>0</v>
      </c>
      <c r="T1033" s="184">
        <f>S1033*H1033</f>
        <v>0</v>
      </c>
      <c r="AR1033" s="23" t="s">
        <v>253</v>
      </c>
      <c r="AT1033" s="23" t="s">
        <v>160</v>
      </c>
      <c r="AU1033" s="23" t="s">
        <v>83</v>
      </c>
      <c r="AY1033" s="23" t="s">
        <v>157</v>
      </c>
      <c r="BE1033" s="185">
        <f>IF(N1033="základní",J1033,0)</f>
        <v>0</v>
      </c>
      <c r="BF1033" s="185">
        <f>IF(N1033="snížená",J1033,0)</f>
        <v>0</v>
      </c>
      <c r="BG1033" s="185">
        <f>IF(N1033="zákl. přenesená",J1033,0)</f>
        <v>0</v>
      </c>
      <c r="BH1033" s="185">
        <f>IF(N1033="sníž. přenesená",J1033,0)</f>
        <v>0</v>
      </c>
      <c r="BI1033" s="185">
        <f>IF(N1033="nulová",J1033,0)</f>
        <v>0</v>
      </c>
      <c r="BJ1033" s="23" t="s">
        <v>81</v>
      </c>
      <c r="BK1033" s="185">
        <f>ROUND(I1033*H1033,2)</f>
        <v>0</v>
      </c>
      <c r="BL1033" s="23" t="s">
        <v>253</v>
      </c>
      <c r="BM1033" s="23" t="s">
        <v>1259</v>
      </c>
    </row>
    <row r="1034" spans="2:51" s="11" customFormat="1" ht="13.5">
      <c r="B1034" s="186"/>
      <c r="D1034" s="187" t="s">
        <v>167</v>
      </c>
      <c r="E1034" s="188" t="s">
        <v>5</v>
      </c>
      <c r="F1034" s="189" t="s">
        <v>1260</v>
      </c>
      <c r="H1034" s="190">
        <v>16.67</v>
      </c>
      <c r="I1034" s="191"/>
      <c r="L1034" s="186"/>
      <c r="M1034" s="192"/>
      <c r="N1034" s="193"/>
      <c r="O1034" s="193"/>
      <c r="P1034" s="193"/>
      <c r="Q1034" s="193"/>
      <c r="R1034" s="193"/>
      <c r="S1034" s="193"/>
      <c r="T1034" s="194"/>
      <c r="AT1034" s="188" t="s">
        <v>167</v>
      </c>
      <c r="AU1034" s="188" t="s">
        <v>83</v>
      </c>
      <c r="AV1034" s="11" t="s">
        <v>83</v>
      </c>
      <c r="AW1034" s="11" t="s">
        <v>36</v>
      </c>
      <c r="AX1034" s="11" t="s">
        <v>81</v>
      </c>
      <c r="AY1034" s="188" t="s">
        <v>157</v>
      </c>
    </row>
    <row r="1035" spans="2:65" s="1" customFormat="1" ht="16.5" customHeight="1">
      <c r="B1035" s="173"/>
      <c r="C1035" s="206" t="s">
        <v>1261</v>
      </c>
      <c r="D1035" s="206" t="s">
        <v>292</v>
      </c>
      <c r="E1035" s="207" t="s">
        <v>1262</v>
      </c>
      <c r="F1035" s="208" t="s">
        <v>1263</v>
      </c>
      <c r="G1035" s="209" t="s">
        <v>207</v>
      </c>
      <c r="H1035" s="210">
        <v>17.17</v>
      </c>
      <c r="I1035" s="211"/>
      <c r="J1035" s="212">
        <f>ROUND(I1035*H1035,2)</f>
        <v>0</v>
      </c>
      <c r="K1035" s="208" t="s">
        <v>5</v>
      </c>
      <c r="L1035" s="213"/>
      <c r="M1035" s="214" t="s">
        <v>5</v>
      </c>
      <c r="N1035" s="215" t="s">
        <v>44</v>
      </c>
      <c r="O1035" s="41"/>
      <c r="P1035" s="183">
        <f>O1035*H1035</f>
        <v>0</v>
      </c>
      <c r="Q1035" s="183">
        <v>0.0001</v>
      </c>
      <c r="R1035" s="183">
        <f>Q1035*H1035</f>
        <v>0.0017170000000000002</v>
      </c>
      <c r="S1035" s="183">
        <v>0</v>
      </c>
      <c r="T1035" s="184">
        <f>S1035*H1035</f>
        <v>0</v>
      </c>
      <c r="AR1035" s="23" t="s">
        <v>441</v>
      </c>
      <c r="AT1035" s="23" t="s">
        <v>292</v>
      </c>
      <c r="AU1035" s="23" t="s">
        <v>83</v>
      </c>
      <c r="AY1035" s="23" t="s">
        <v>157</v>
      </c>
      <c r="BE1035" s="185">
        <f>IF(N1035="základní",J1035,0)</f>
        <v>0</v>
      </c>
      <c r="BF1035" s="185">
        <f>IF(N1035="snížená",J1035,0)</f>
        <v>0</v>
      </c>
      <c r="BG1035" s="185">
        <f>IF(N1035="zákl. přenesená",J1035,0)</f>
        <v>0</v>
      </c>
      <c r="BH1035" s="185">
        <f>IF(N1035="sníž. přenesená",J1035,0)</f>
        <v>0</v>
      </c>
      <c r="BI1035" s="185">
        <f>IF(N1035="nulová",J1035,0)</f>
        <v>0</v>
      </c>
      <c r="BJ1035" s="23" t="s">
        <v>81</v>
      </c>
      <c r="BK1035" s="185">
        <f>ROUND(I1035*H1035,2)</f>
        <v>0</v>
      </c>
      <c r="BL1035" s="23" t="s">
        <v>253</v>
      </c>
      <c r="BM1035" s="23" t="s">
        <v>1264</v>
      </c>
    </row>
    <row r="1036" spans="2:51" s="11" customFormat="1" ht="13.5">
      <c r="B1036" s="186"/>
      <c r="D1036" s="187" t="s">
        <v>167</v>
      </c>
      <c r="F1036" s="189" t="s">
        <v>1265</v>
      </c>
      <c r="H1036" s="190">
        <v>17.17</v>
      </c>
      <c r="I1036" s="191"/>
      <c r="L1036" s="186"/>
      <c r="M1036" s="192"/>
      <c r="N1036" s="193"/>
      <c r="O1036" s="193"/>
      <c r="P1036" s="193"/>
      <c r="Q1036" s="193"/>
      <c r="R1036" s="193"/>
      <c r="S1036" s="193"/>
      <c r="T1036" s="194"/>
      <c r="AT1036" s="188" t="s">
        <v>167</v>
      </c>
      <c r="AU1036" s="188" t="s">
        <v>83</v>
      </c>
      <c r="AV1036" s="11" t="s">
        <v>83</v>
      </c>
      <c r="AW1036" s="11" t="s">
        <v>6</v>
      </c>
      <c r="AX1036" s="11" t="s">
        <v>81</v>
      </c>
      <c r="AY1036" s="188" t="s">
        <v>157</v>
      </c>
    </row>
    <row r="1037" spans="2:65" s="1" customFormat="1" ht="38.25" customHeight="1">
      <c r="B1037" s="173"/>
      <c r="C1037" s="174" t="s">
        <v>1266</v>
      </c>
      <c r="D1037" s="174" t="s">
        <v>160</v>
      </c>
      <c r="E1037" s="175" t="s">
        <v>1267</v>
      </c>
      <c r="F1037" s="176" t="s">
        <v>1268</v>
      </c>
      <c r="G1037" s="177" t="s">
        <v>200</v>
      </c>
      <c r="H1037" s="178">
        <v>0.002</v>
      </c>
      <c r="I1037" s="179"/>
      <c r="J1037" s="180">
        <f>ROUND(I1037*H1037,2)</f>
        <v>0</v>
      </c>
      <c r="K1037" s="176" t="s">
        <v>164</v>
      </c>
      <c r="L1037" s="40"/>
      <c r="M1037" s="181" t="s">
        <v>5</v>
      </c>
      <c r="N1037" s="182" t="s">
        <v>44</v>
      </c>
      <c r="O1037" s="41"/>
      <c r="P1037" s="183">
        <f>O1037*H1037</f>
        <v>0</v>
      </c>
      <c r="Q1037" s="183">
        <v>0</v>
      </c>
      <c r="R1037" s="183">
        <f>Q1037*H1037</f>
        <v>0</v>
      </c>
      <c r="S1037" s="183">
        <v>0</v>
      </c>
      <c r="T1037" s="184">
        <f>S1037*H1037</f>
        <v>0</v>
      </c>
      <c r="AR1037" s="23" t="s">
        <v>253</v>
      </c>
      <c r="AT1037" s="23" t="s">
        <v>160</v>
      </c>
      <c r="AU1037" s="23" t="s">
        <v>83</v>
      </c>
      <c r="AY1037" s="23" t="s">
        <v>157</v>
      </c>
      <c r="BE1037" s="185">
        <f>IF(N1037="základní",J1037,0)</f>
        <v>0</v>
      </c>
      <c r="BF1037" s="185">
        <f>IF(N1037="snížená",J1037,0)</f>
        <v>0</v>
      </c>
      <c r="BG1037" s="185">
        <f>IF(N1037="zákl. přenesená",J1037,0)</f>
        <v>0</v>
      </c>
      <c r="BH1037" s="185">
        <f>IF(N1037="sníž. přenesená",J1037,0)</f>
        <v>0</v>
      </c>
      <c r="BI1037" s="185">
        <f>IF(N1037="nulová",J1037,0)</f>
        <v>0</v>
      </c>
      <c r="BJ1037" s="23" t="s">
        <v>81</v>
      </c>
      <c r="BK1037" s="185">
        <f>ROUND(I1037*H1037,2)</f>
        <v>0</v>
      </c>
      <c r="BL1037" s="23" t="s">
        <v>253</v>
      </c>
      <c r="BM1037" s="23" t="s">
        <v>1269</v>
      </c>
    </row>
    <row r="1038" spans="2:47" s="1" customFormat="1" ht="148.5">
      <c r="B1038" s="40"/>
      <c r="D1038" s="187" t="s">
        <v>177</v>
      </c>
      <c r="F1038" s="197" t="s">
        <v>1270</v>
      </c>
      <c r="I1038" s="148"/>
      <c r="L1038" s="40"/>
      <c r="M1038" s="196"/>
      <c r="N1038" s="41"/>
      <c r="O1038" s="41"/>
      <c r="P1038" s="41"/>
      <c r="Q1038" s="41"/>
      <c r="R1038" s="41"/>
      <c r="S1038" s="41"/>
      <c r="T1038" s="69"/>
      <c r="AT1038" s="23" t="s">
        <v>177</v>
      </c>
      <c r="AU1038" s="23" t="s">
        <v>83</v>
      </c>
    </row>
    <row r="1039" spans="2:65" s="1" customFormat="1" ht="38.25" customHeight="1">
      <c r="B1039" s="173"/>
      <c r="C1039" s="174" t="s">
        <v>1271</v>
      </c>
      <c r="D1039" s="174" t="s">
        <v>160</v>
      </c>
      <c r="E1039" s="175" t="s">
        <v>1272</v>
      </c>
      <c r="F1039" s="176" t="s">
        <v>1273</v>
      </c>
      <c r="G1039" s="177" t="s">
        <v>200</v>
      </c>
      <c r="H1039" s="178">
        <v>0.002</v>
      </c>
      <c r="I1039" s="179"/>
      <c r="J1039" s="180">
        <f>ROUND(I1039*H1039,2)</f>
        <v>0</v>
      </c>
      <c r="K1039" s="176" t="s">
        <v>164</v>
      </c>
      <c r="L1039" s="40"/>
      <c r="M1039" s="181" t="s">
        <v>5</v>
      </c>
      <c r="N1039" s="182" t="s">
        <v>44</v>
      </c>
      <c r="O1039" s="41"/>
      <c r="P1039" s="183">
        <f>O1039*H1039</f>
        <v>0</v>
      </c>
      <c r="Q1039" s="183">
        <v>0</v>
      </c>
      <c r="R1039" s="183">
        <f>Q1039*H1039</f>
        <v>0</v>
      </c>
      <c r="S1039" s="183">
        <v>0</v>
      </c>
      <c r="T1039" s="184">
        <f>S1039*H1039</f>
        <v>0</v>
      </c>
      <c r="AR1039" s="23" t="s">
        <v>253</v>
      </c>
      <c r="AT1039" s="23" t="s">
        <v>160</v>
      </c>
      <c r="AU1039" s="23" t="s">
        <v>83</v>
      </c>
      <c r="AY1039" s="23" t="s">
        <v>157</v>
      </c>
      <c r="BE1039" s="185">
        <f>IF(N1039="základní",J1039,0)</f>
        <v>0</v>
      </c>
      <c r="BF1039" s="185">
        <f>IF(N1039="snížená",J1039,0)</f>
        <v>0</v>
      </c>
      <c r="BG1039" s="185">
        <f>IF(N1039="zákl. přenesená",J1039,0)</f>
        <v>0</v>
      </c>
      <c r="BH1039" s="185">
        <f>IF(N1039="sníž. přenesená",J1039,0)</f>
        <v>0</v>
      </c>
      <c r="BI1039" s="185">
        <f>IF(N1039="nulová",J1039,0)</f>
        <v>0</v>
      </c>
      <c r="BJ1039" s="23" t="s">
        <v>81</v>
      </c>
      <c r="BK1039" s="185">
        <f>ROUND(I1039*H1039,2)</f>
        <v>0</v>
      </c>
      <c r="BL1039" s="23" t="s">
        <v>253</v>
      </c>
      <c r="BM1039" s="23" t="s">
        <v>1274</v>
      </c>
    </row>
    <row r="1040" spans="2:47" s="1" customFormat="1" ht="148.5">
      <c r="B1040" s="40"/>
      <c r="D1040" s="187" t="s">
        <v>177</v>
      </c>
      <c r="F1040" s="197" t="s">
        <v>1270</v>
      </c>
      <c r="I1040" s="148"/>
      <c r="L1040" s="40"/>
      <c r="M1040" s="196"/>
      <c r="N1040" s="41"/>
      <c r="O1040" s="41"/>
      <c r="P1040" s="41"/>
      <c r="Q1040" s="41"/>
      <c r="R1040" s="41"/>
      <c r="S1040" s="41"/>
      <c r="T1040" s="69"/>
      <c r="AT1040" s="23" t="s">
        <v>177</v>
      </c>
      <c r="AU1040" s="23" t="s">
        <v>83</v>
      </c>
    </row>
    <row r="1041" spans="2:63" s="10" customFormat="1" ht="29.85" customHeight="1">
      <c r="B1041" s="160"/>
      <c r="D1041" s="161" t="s">
        <v>72</v>
      </c>
      <c r="E1041" s="171" t="s">
        <v>1275</v>
      </c>
      <c r="F1041" s="171" t="s">
        <v>1276</v>
      </c>
      <c r="I1041" s="163"/>
      <c r="J1041" s="172">
        <f>BK1041</f>
        <v>0</v>
      </c>
      <c r="L1041" s="160"/>
      <c r="M1041" s="165"/>
      <c r="N1041" s="166"/>
      <c r="O1041" s="166"/>
      <c r="P1041" s="167">
        <f>SUM(P1042:P1085)</f>
        <v>0</v>
      </c>
      <c r="Q1041" s="166"/>
      <c r="R1041" s="167">
        <f>SUM(R1042:R1085)</f>
        <v>0</v>
      </c>
      <c r="S1041" s="166"/>
      <c r="T1041" s="168">
        <f>SUM(T1042:T1085)</f>
        <v>0</v>
      </c>
      <c r="AR1041" s="161" t="s">
        <v>83</v>
      </c>
      <c r="AT1041" s="169" t="s">
        <v>72</v>
      </c>
      <c r="AU1041" s="169" t="s">
        <v>81</v>
      </c>
      <c r="AY1041" s="161" t="s">
        <v>157</v>
      </c>
      <c r="BK1041" s="170">
        <f>SUM(BK1042:BK1085)</f>
        <v>0</v>
      </c>
    </row>
    <row r="1042" spans="2:65" s="1" customFormat="1" ht="25.5" customHeight="1">
      <c r="B1042" s="173"/>
      <c r="C1042" s="174" t="s">
        <v>1277</v>
      </c>
      <c r="D1042" s="174" t="s">
        <v>160</v>
      </c>
      <c r="E1042" s="175" t="s">
        <v>1278</v>
      </c>
      <c r="F1042" s="176" t="s">
        <v>1279</v>
      </c>
      <c r="G1042" s="177" t="s">
        <v>163</v>
      </c>
      <c r="H1042" s="178">
        <v>2</v>
      </c>
      <c r="I1042" s="179"/>
      <c r="J1042" s="180">
        <f>ROUND(I1042*H1042,2)</f>
        <v>0</v>
      </c>
      <c r="K1042" s="176" t="s">
        <v>5</v>
      </c>
      <c r="L1042" s="40"/>
      <c r="M1042" s="181" t="s">
        <v>5</v>
      </c>
      <c r="N1042" s="182" t="s">
        <v>44</v>
      </c>
      <c r="O1042" s="41"/>
      <c r="P1042" s="183">
        <f>O1042*H1042</f>
        <v>0</v>
      </c>
      <c r="Q1042" s="183">
        <v>0</v>
      </c>
      <c r="R1042" s="183">
        <f>Q1042*H1042</f>
        <v>0</v>
      </c>
      <c r="S1042" s="183">
        <v>0</v>
      </c>
      <c r="T1042" s="184">
        <f>S1042*H1042</f>
        <v>0</v>
      </c>
      <c r="AR1042" s="23" t="s">
        <v>253</v>
      </c>
      <c r="AT1042" s="23" t="s">
        <v>160</v>
      </c>
      <c r="AU1042" s="23" t="s">
        <v>83</v>
      </c>
      <c r="AY1042" s="23" t="s">
        <v>157</v>
      </c>
      <c r="BE1042" s="185">
        <f>IF(N1042="základní",J1042,0)</f>
        <v>0</v>
      </c>
      <c r="BF1042" s="185">
        <f>IF(N1042="snížená",J1042,0)</f>
        <v>0</v>
      </c>
      <c r="BG1042" s="185">
        <f>IF(N1042="zákl. přenesená",J1042,0)</f>
        <v>0</v>
      </c>
      <c r="BH1042" s="185">
        <f>IF(N1042="sníž. přenesená",J1042,0)</f>
        <v>0</v>
      </c>
      <c r="BI1042" s="185">
        <f>IF(N1042="nulová",J1042,0)</f>
        <v>0</v>
      </c>
      <c r="BJ1042" s="23" t="s">
        <v>81</v>
      </c>
      <c r="BK1042" s="185">
        <f>ROUND(I1042*H1042,2)</f>
        <v>0</v>
      </c>
      <c r="BL1042" s="23" t="s">
        <v>253</v>
      </c>
      <c r="BM1042" s="23" t="s">
        <v>1280</v>
      </c>
    </row>
    <row r="1043" spans="2:51" s="11" customFormat="1" ht="13.5">
      <c r="B1043" s="186"/>
      <c r="D1043" s="187" t="s">
        <v>167</v>
      </c>
      <c r="E1043" s="188" t="s">
        <v>5</v>
      </c>
      <c r="F1043" s="189" t="s">
        <v>1281</v>
      </c>
      <c r="H1043" s="190">
        <v>2</v>
      </c>
      <c r="I1043" s="191"/>
      <c r="L1043" s="186"/>
      <c r="M1043" s="192"/>
      <c r="N1043" s="193"/>
      <c r="O1043" s="193"/>
      <c r="P1043" s="193"/>
      <c r="Q1043" s="193"/>
      <c r="R1043" s="193"/>
      <c r="S1043" s="193"/>
      <c r="T1043" s="194"/>
      <c r="AT1043" s="188" t="s">
        <v>167</v>
      </c>
      <c r="AU1043" s="188" t="s">
        <v>83</v>
      </c>
      <c r="AV1043" s="11" t="s">
        <v>83</v>
      </c>
      <c r="AW1043" s="11" t="s">
        <v>36</v>
      </c>
      <c r="AX1043" s="11" t="s">
        <v>81</v>
      </c>
      <c r="AY1043" s="188" t="s">
        <v>157</v>
      </c>
    </row>
    <row r="1044" spans="2:65" s="1" customFormat="1" ht="16.5" customHeight="1">
      <c r="B1044" s="173"/>
      <c r="C1044" s="174" t="s">
        <v>1282</v>
      </c>
      <c r="D1044" s="174" t="s">
        <v>160</v>
      </c>
      <c r="E1044" s="175" t="s">
        <v>1283</v>
      </c>
      <c r="F1044" s="176" t="s">
        <v>1284</v>
      </c>
      <c r="G1044" s="177" t="s">
        <v>163</v>
      </c>
      <c r="H1044" s="178">
        <v>28</v>
      </c>
      <c r="I1044" s="179"/>
      <c r="J1044" s="180">
        <f>ROUND(I1044*H1044,2)</f>
        <v>0</v>
      </c>
      <c r="K1044" s="176" t="s">
        <v>5</v>
      </c>
      <c r="L1044" s="40"/>
      <c r="M1044" s="181" t="s">
        <v>5</v>
      </c>
      <c r="N1044" s="182" t="s">
        <v>44</v>
      </c>
      <c r="O1044" s="41"/>
      <c r="P1044" s="183">
        <f>O1044*H1044</f>
        <v>0</v>
      </c>
      <c r="Q1044" s="183">
        <v>0</v>
      </c>
      <c r="R1044" s="183">
        <f>Q1044*H1044</f>
        <v>0</v>
      </c>
      <c r="S1044" s="183">
        <v>0</v>
      </c>
      <c r="T1044" s="184">
        <f>S1044*H1044</f>
        <v>0</v>
      </c>
      <c r="AR1044" s="23" t="s">
        <v>253</v>
      </c>
      <c r="AT1044" s="23" t="s">
        <v>160</v>
      </c>
      <c r="AU1044" s="23" t="s">
        <v>83</v>
      </c>
      <c r="AY1044" s="23" t="s">
        <v>157</v>
      </c>
      <c r="BE1044" s="185">
        <f>IF(N1044="základní",J1044,0)</f>
        <v>0</v>
      </c>
      <c r="BF1044" s="185">
        <f>IF(N1044="snížená",J1044,0)</f>
        <v>0</v>
      </c>
      <c r="BG1044" s="185">
        <f>IF(N1044="zákl. přenesená",J1044,0)</f>
        <v>0</v>
      </c>
      <c r="BH1044" s="185">
        <f>IF(N1044="sníž. přenesená",J1044,0)</f>
        <v>0</v>
      </c>
      <c r="BI1044" s="185">
        <f>IF(N1044="nulová",J1044,0)</f>
        <v>0</v>
      </c>
      <c r="BJ1044" s="23" t="s">
        <v>81</v>
      </c>
      <c r="BK1044" s="185">
        <f>ROUND(I1044*H1044,2)</f>
        <v>0</v>
      </c>
      <c r="BL1044" s="23" t="s">
        <v>253</v>
      </c>
      <c r="BM1044" s="23" t="s">
        <v>1285</v>
      </c>
    </row>
    <row r="1045" spans="2:51" s="11" customFormat="1" ht="13.5">
      <c r="B1045" s="186"/>
      <c r="D1045" s="187" t="s">
        <v>167</v>
      </c>
      <c r="E1045" s="188" t="s">
        <v>5</v>
      </c>
      <c r="F1045" s="189" t="s">
        <v>1286</v>
      </c>
      <c r="H1045" s="190">
        <v>28</v>
      </c>
      <c r="I1045" s="191"/>
      <c r="L1045" s="186"/>
      <c r="M1045" s="192"/>
      <c r="N1045" s="193"/>
      <c r="O1045" s="193"/>
      <c r="P1045" s="193"/>
      <c r="Q1045" s="193"/>
      <c r="R1045" s="193"/>
      <c r="S1045" s="193"/>
      <c r="T1045" s="194"/>
      <c r="AT1045" s="188" t="s">
        <v>167</v>
      </c>
      <c r="AU1045" s="188" t="s">
        <v>83</v>
      </c>
      <c r="AV1045" s="11" t="s">
        <v>83</v>
      </c>
      <c r="AW1045" s="11" t="s">
        <v>36</v>
      </c>
      <c r="AX1045" s="11" t="s">
        <v>81</v>
      </c>
      <c r="AY1045" s="188" t="s">
        <v>157</v>
      </c>
    </row>
    <row r="1046" spans="2:65" s="1" customFormat="1" ht="16.5" customHeight="1">
      <c r="B1046" s="173"/>
      <c r="C1046" s="174" t="s">
        <v>1287</v>
      </c>
      <c r="D1046" s="174" t="s">
        <v>160</v>
      </c>
      <c r="E1046" s="175" t="s">
        <v>1288</v>
      </c>
      <c r="F1046" s="176" t="s">
        <v>1289</v>
      </c>
      <c r="G1046" s="177" t="s">
        <v>163</v>
      </c>
      <c r="H1046" s="178">
        <v>3</v>
      </c>
      <c r="I1046" s="179"/>
      <c r="J1046" s="180">
        <f>ROUND(I1046*H1046,2)</f>
        <v>0</v>
      </c>
      <c r="K1046" s="176" t="s">
        <v>5</v>
      </c>
      <c r="L1046" s="40"/>
      <c r="M1046" s="181" t="s">
        <v>5</v>
      </c>
      <c r="N1046" s="182" t="s">
        <v>44</v>
      </c>
      <c r="O1046" s="41"/>
      <c r="P1046" s="183">
        <f>O1046*H1046</f>
        <v>0</v>
      </c>
      <c r="Q1046" s="183">
        <v>0</v>
      </c>
      <c r="R1046" s="183">
        <f>Q1046*H1046</f>
        <v>0</v>
      </c>
      <c r="S1046" s="183">
        <v>0</v>
      </c>
      <c r="T1046" s="184">
        <f>S1046*H1046</f>
        <v>0</v>
      </c>
      <c r="AR1046" s="23" t="s">
        <v>253</v>
      </c>
      <c r="AT1046" s="23" t="s">
        <v>160</v>
      </c>
      <c r="AU1046" s="23" t="s">
        <v>83</v>
      </c>
      <c r="AY1046" s="23" t="s">
        <v>157</v>
      </c>
      <c r="BE1046" s="185">
        <f>IF(N1046="základní",J1046,0)</f>
        <v>0</v>
      </c>
      <c r="BF1046" s="185">
        <f>IF(N1046="snížená",J1046,0)</f>
        <v>0</v>
      </c>
      <c r="BG1046" s="185">
        <f>IF(N1046="zákl. přenesená",J1046,0)</f>
        <v>0</v>
      </c>
      <c r="BH1046" s="185">
        <f>IF(N1046="sníž. přenesená",J1046,0)</f>
        <v>0</v>
      </c>
      <c r="BI1046" s="185">
        <f>IF(N1046="nulová",J1046,0)</f>
        <v>0</v>
      </c>
      <c r="BJ1046" s="23" t="s">
        <v>81</v>
      </c>
      <c r="BK1046" s="185">
        <f>ROUND(I1046*H1046,2)</f>
        <v>0</v>
      </c>
      <c r="BL1046" s="23" t="s">
        <v>253</v>
      </c>
      <c r="BM1046" s="23" t="s">
        <v>1290</v>
      </c>
    </row>
    <row r="1047" spans="2:51" s="11" customFormat="1" ht="13.5">
      <c r="B1047" s="186"/>
      <c r="D1047" s="187" t="s">
        <v>167</v>
      </c>
      <c r="E1047" s="188" t="s">
        <v>5</v>
      </c>
      <c r="F1047" s="189" t="s">
        <v>1291</v>
      </c>
      <c r="H1047" s="190">
        <v>3</v>
      </c>
      <c r="I1047" s="191"/>
      <c r="L1047" s="186"/>
      <c r="M1047" s="192"/>
      <c r="N1047" s="193"/>
      <c r="O1047" s="193"/>
      <c r="P1047" s="193"/>
      <c r="Q1047" s="193"/>
      <c r="R1047" s="193"/>
      <c r="S1047" s="193"/>
      <c r="T1047" s="194"/>
      <c r="AT1047" s="188" t="s">
        <v>167</v>
      </c>
      <c r="AU1047" s="188" t="s">
        <v>83</v>
      </c>
      <c r="AV1047" s="11" t="s">
        <v>83</v>
      </c>
      <c r="AW1047" s="11" t="s">
        <v>36</v>
      </c>
      <c r="AX1047" s="11" t="s">
        <v>81</v>
      </c>
      <c r="AY1047" s="188" t="s">
        <v>157</v>
      </c>
    </row>
    <row r="1048" spans="2:65" s="1" customFormat="1" ht="16.5" customHeight="1">
      <c r="B1048" s="173"/>
      <c r="C1048" s="174" t="s">
        <v>1292</v>
      </c>
      <c r="D1048" s="174" t="s">
        <v>160</v>
      </c>
      <c r="E1048" s="175" t="s">
        <v>1293</v>
      </c>
      <c r="F1048" s="176" t="s">
        <v>1294</v>
      </c>
      <c r="G1048" s="177" t="s">
        <v>163</v>
      </c>
      <c r="H1048" s="178">
        <v>5</v>
      </c>
      <c r="I1048" s="179"/>
      <c r="J1048" s="180">
        <f>ROUND(I1048*H1048,2)</f>
        <v>0</v>
      </c>
      <c r="K1048" s="176" t="s">
        <v>5</v>
      </c>
      <c r="L1048" s="40"/>
      <c r="M1048" s="181" t="s">
        <v>5</v>
      </c>
      <c r="N1048" s="182" t="s">
        <v>44</v>
      </c>
      <c r="O1048" s="41"/>
      <c r="P1048" s="183">
        <f>O1048*H1048</f>
        <v>0</v>
      </c>
      <c r="Q1048" s="183">
        <v>0</v>
      </c>
      <c r="R1048" s="183">
        <f>Q1048*H1048</f>
        <v>0</v>
      </c>
      <c r="S1048" s="183">
        <v>0</v>
      </c>
      <c r="T1048" s="184">
        <f>S1048*H1048</f>
        <v>0</v>
      </c>
      <c r="AR1048" s="23" t="s">
        <v>253</v>
      </c>
      <c r="AT1048" s="23" t="s">
        <v>160</v>
      </c>
      <c r="AU1048" s="23" t="s">
        <v>83</v>
      </c>
      <c r="AY1048" s="23" t="s">
        <v>157</v>
      </c>
      <c r="BE1048" s="185">
        <f>IF(N1048="základní",J1048,0)</f>
        <v>0</v>
      </c>
      <c r="BF1048" s="185">
        <f>IF(N1048="snížená",J1048,0)</f>
        <v>0</v>
      </c>
      <c r="BG1048" s="185">
        <f>IF(N1048="zákl. přenesená",J1048,0)</f>
        <v>0</v>
      </c>
      <c r="BH1048" s="185">
        <f>IF(N1048="sníž. přenesená",J1048,0)</f>
        <v>0</v>
      </c>
      <c r="BI1048" s="185">
        <f>IF(N1048="nulová",J1048,0)</f>
        <v>0</v>
      </c>
      <c r="BJ1048" s="23" t="s">
        <v>81</v>
      </c>
      <c r="BK1048" s="185">
        <f>ROUND(I1048*H1048,2)</f>
        <v>0</v>
      </c>
      <c r="BL1048" s="23" t="s">
        <v>253</v>
      </c>
      <c r="BM1048" s="23" t="s">
        <v>1295</v>
      </c>
    </row>
    <row r="1049" spans="2:51" s="11" customFormat="1" ht="13.5">
      <c r="B1049" s="186"/>
      <c r="D1049" s="187" t="s">
        <v>167</v>
      </c>
      <c r="E1049" s="188" t="s">
        <v>5</v>
      </c>
      <c r="F1049" s="189" t="s">
        <v>1296</v>
      </c>
      <c r="H1049" s="190">
        <v>5</v>
      </c>
      <c r="I1049" s="191"/>
      <c r="L1049" s="186"/>
      <c r="M1049" s="192"/>
      <c r="N1049" s="193"/>
      <c r="O1049" s="193"/>
      <c r="P1049" s="193"/>
      <c r="Q1049" s="193"/>
      <c r="R1049" s="193"/>
      <c r="S1049" s="193"/>
      <c r="T1049" s="194"/>
      <c r="AT1049" s="188" t="s">
        <v>167</v>
      </c>
      <c r="AU1049" s="188" t="s">
        <v>83</v>
      </c>
      <c r="AV1049" s="11" t="s">
        <v>83</v>
      </c>
      <c r="AW1049" s="11" t="s">
        <v>36</v>
      </c>
      <c r="AX1049" s="11" t="s">
        <v>81</v>
      </c>
      <c r="AY1049" s="188" t="s">
        <v>157</v>
      </c>
    </row>
    <row r="1050" spans="2:65" s="1" customFormat="1" ht="25.5" customHeight="1">
      <c r="B1050" s="173"/>
      <c r="C1050" s="174" t="s">
        <v>1297</v>
      </c>
      <c r="D1050" s="174" t="s">
        <v>160</v>
      </c>
      <c r="E1050" s="175" t="s">
        <v>1298</v>
      </c>
      <c r="F1050" s="176" t="s">
        <v>1299</v>
      </c>
      <c r="G1050" s="177" t="s">
        <v>163</v>
      </c>
      <c r="H1050" s="178">
        <v>5</v>
      </c>
      <c r="I1050" s="179"/>
      <c r="J1050" s="180">
        <f>ROUND(I1050*H1050,2)</f>
        <v>0</v>
      </c>
      <c r="K1050" s="176" t="s">
        <v>5</v>
      </c>
      <c r="L1050" s="40"/>
      <c r="M1050" s="181" t="s">
        <v>5</v>
      </c>
      <c r="N1050" s="182" t="s">
        <v>44</v>
      </c>
      <c r="O1050" s="41"/>
      <c r="P1050" s="183">
        <f>O1050*H1050</f>
        <v>0</v>
      </c>
      <c r="Q1050" s="183">
        <v>0</v>
      </c>
      <c r="R1050" s="183">
        <f>Q1050*H1050</f>
        <v>0</v>
      </c>
      <c r="S1050" s="183">
        <v>0</v>
      </c>
      <c r="T1050" s="184">
        <f>S1050*H1050</f>
        <v>0</v>
      </c>
      <c r="AR1050" s="23" t="s">
        <v>253</v>
      </c>
      <c r="AT1050" s="23" t="s">
        <v>160</v>
      </c>
      <c r="AU1050" s="23" t="s">
        <v>83</v>
      </c>
      <c r="AY1050" s="23" t="s">
        <v>157</v>
      </c>
      <c r="BE1050" s="185">
        <f>IF(N1050="základní",J1050,0)</f>
        <v>0</v>
      </c>
      <c r="BF1050" s="185">
        <f>IF(N1050="snížená",J1050,0)</f>
        <v>0</v>
      </c>
      <c r="BG1050" s="185">
        <f>IF(N1050="zákl. přenesená",J1050,0)</f>
        <v>0</v>
      </c>
      <c r="BH1050" s="185">
        <f>IF(N1050="sníž. přenesená",J1050,0)</f>
        <v>0</v>
      </c>
      <c r="BI1050" s="185">
        <f>IF(N1050="nulová",J1050,0)</f>
        <v>0</v>
      </c>
      <c r="BJ1050" s="23" t="s">
        <v>81</v>
      </c>
      <c r="BK1050" s="185">
        <f>ROUND(I1050*H1050,2)</f>
        <v>0</v>
      </c>
      <c r="BL1050" s="23" t="s">
        <v>253</v>
      </c>
      <c r="BM1050" s="23" t="s">
        <v>1300</v>
      </c>
    </row>
    <row r="1051" spans="2:51" s="11" customFormat="1" ht="13.5">
      <c r="B1051" s="186"/>
      <c r="D1051" s="187" t="s">
        <v>167</v>
      </c>
      <c r="E1051" s="188" t="s">
        <v>5</v>
      </c>
      <c r="F1051" s="189" t="s">
        <v>1296</v>
      </c>
      <c r="H1051" s="190">
        <v>5</v>
      </c>
      <c r="I1051" s="191"/>
      <c r="L1051" s="186"/>
      <c r="M1051" s="192"/>
      <c r="N1051" s="193"/>
      <c r="O1051" s="193"/>
      <c r="P1051" s="193"/>
      <c r="Q1051" s="193"/>
      <c r="R1051" s="193"/>
      <c r="S1051" s="193"/>
      <c r="T1051" s="194"/>
      <c r="AT1051" s="188" t="s">
        <v>167</v>
      </c>
      <c r="AU1051" s="188" t="s">
        <v>83</v>
      </c>
      <c r="AV1051" s="11" t="s">
        <v>83</v>
      </c>
      <c r="AW1051" s="11" t="s">
        <v>36</v>
      </c>
      <c r="AX1051" s="11" t="s">
        <v>81</v>
      </c>
      <c r="AY1051" s="188" t="s">
        <v>157</v>
      </c>
    </row>
    <row r="1052" spans="2:65" s="1" customFormat="1" ht="16.5" customHeight="1">
      <c r="B1052" s="173"/>
      <c r="C1052" s="174" t="s">
        <v>1301</v>
      </c>
      <c r="D1052" s="174" t="s">
        <v>160</v>
      </c>
      <c r="E1052" s="175" t="s">
        <v>1302</v>
      </c>
      <c r="F1052" s="176" t="s">
        <v>1303</v>
      </c>
      <c r="G1052" s="177" t="s">
        <v>163</v>
      </c>
      <c r="H1052" s="178">
        <v>5</v>
      </c>
      <c r="I1052" s="179"/>
      <c r="J1052" s="180">
        <f>ROUND(I1052*H1052,2)</f>
        <v>0</v>
      </c>
      <c r="K1052" s="176" t="s">
        <v>5</v>
      </c>
      <c r="L1052" s="40"/>
      <c r="M1052" s="181" t="s">
        <v>5</v>
      </c>
      <c r="N1052" s="182" t="s">
        <v>44</v>
      </c>
      <c r="O1052" s="41"/>
      <c r="P1052" s="183">
        <f>O1052*H1052</f>
        <v>0</v>
      </c>
      <c r="Q1052" s="183">
        <v>0</v>
      </c>
      <c r="R1052" s="183">
        <f>Q1052*H1052</f>
        <v>0</v>
      </c>
      <c r="S1052" s="183">
        <v>0</v>
      </c>
      <c r="T1052" s="184">
        <f>S1052*H1052</f>
        <v>0</v>
      </c>
      <c r="AR1052" s="23" t="s">
        <v>253</v>
      </c>
      <c r="AT1052" s="23" t="s">
        <v>160</v>
      </c>
      <c r="AU1052" s="23" t="s">
        <v>83</v>
      </c>
      <c r="AY1052" s="23" t="s">
        <v>157</v>
      </c>
      <c r="BE1052" s="185">
        <f>IF(N1052="základní",J1052,0)</f>
        <v>0</v>
      </c>
      <c r="BF1052" s="185">
        <f>IF(N1052="snížená",J1052,0)</f>
        <v>0</v>
      </c>
      <c r="BG1052" s="185">
        <f>IF(N1052="zákl. přenesená",J1052,0)</f>
        <v>0</v>
      </c>
      <c r="BH1052" s="185">
        <f>IF(N1052="sníž. přenesená",J1052,0)</f>
        <v>0</v>
      </c>
      <c r="BI1052" s="185">
        <f>IF(N1052="nulová",J1052,0)</f>
        <v>0</v>
      </c>
      <c r="BJ1052" s="23" t="s">
        <v>81</v>
      </c>
      <c r="BK1052" s="185">
        <f>ROUND(I1052*H1052,2)</f>
        <v>0</v>
      </c>
      <c r="BL1052" s="23" t="s">
        <v>253</v>
      </c>
      <c r="BM1052" s="23" t="s">
        <v>1304</v>
      </c>
    </row>
    <row r="1053" spans="2:51" s="11" customFormat="1" ht="13.5">
      <c r="B1053" s="186"/>
      <c r="D1053" s="187" t="s">
        <v>167</v>
      </c>
      <c r="E1053" s="188" t="s">
        <v>5</v>
      </c>
      <c r="F1053" s="189" t="s">
        <v>1296</v>
      </c>
      <c r="H1053" s="190">
        <v>5</v>
      </c>
      <c r="I1053" s="191"/>
      <c r="L1053" s="186"/>
      <c r="M1053" s="192"/>
      <c r="N1053" s="193"/>
      <c r="O1053" s="193"/>
      <c r="P1053" s="193"/>
      <c r="Q1053" s="193"/>
      <c r="R1053" s="193"/>
      <c r="S1053" s="193"/>
      <c r="T1053" s="194"/>
      <c r="AT1053" s="188" t="s">
        <v>167</v>
      </c>
      <c r="AU1053" s="188" t="s">
        <v>83</v>
      </c>
      <c r="AV1053" s="11" t="s">
        <v>83</v>
      </c>
      <c r="AW1053" s="11" t="s">
        <v>36</v>
      </c>
      <c r="AX1053" s="11" t="s">
        <v>81</v>
      </c>
      <c r="AY1053" s="188" t="s">
        <v>157</v>
      </c>
    </row>
    <row r="1054" spans="2:65" s="1" customFormat="1" ht="16.5" customHeight="1">
      <c r="B1054" s="173"/>
      <c r="C1054" s="174" t="s">
        <v>1305</v>
      </c>
      <c r="D1054" s="174" t="s">
        <v>160</v>
      </c>
      <c r="E1054" s="175" t="s">
        <v>1306</v>
      </c>
      <c r="F1054" s="176" t="s">
        <v>1307</v>
      </c>
      <c r="G1054" s="177" t="s">
        <v>163</v>
      </c>
      <c r="H1054" s="178">
        <v>17</v>
      </c>
      <c r="I1054" s="179"/>
      <c r="J1054" s="180">
        <f>ROUND(I1054*H1054,2)</f>
        <v>0</v>
      </c>
      <c r="K1054" s="176" t="s">
        <v>5</v>
      </c>
      <c r="L1054" s="40"/>
      <c r="M1054" s="181" t="s">
        <v>5</v>
      </c>
      <c r="N1054" s="182" t="s">
        <v>44</v>
      </c>
      <c r="O1054" s="41"/>
      <c r="P1054" s="183">
        <f>O1054*H1054</f>
        <v>0</v>
      </c>
      <c r="Q1054" s="183">
        <v>0</v>
      </c>
      <c r="R1054" s="183">
        <f>Q1054*H1054</f>
        <v>0</v>
      </c>
      <c r="S1054" s="183">
        <v>0</v>
      </c>
      <c r="T1054" s="184">
        <f>S1054*H1054</f>
        <v>0</v>
      </c>
      <c r="AR1054" s="23" t="s">
        <v>253</v>
      </c>
      <c r="AT1054" s="23" t="s">
        <v>160</v>
      </c>
      <c r="AU1054" s="23" t="s">
        <v>83</v>
      </c>
      <c r="AY1054" s="23" t="s">
        <v>157</v>
      </c>
      <c r="BE1054" s="185">
        <f>IF(N1054="základní",J1054,0)</f>
        <v>0</v>
      </c>
      <c r="BF1054" s="185">
        <f>IF(N1054="snížená",J1054,0)</f>
        <v>0</v>
      </c>
      <c r="BG1054" s="185">
        <f>IF(N1054="zákl. přenesená",J1054,0)</f>
        <v>0</v>
      </c>
      <c r="BH1054" s="185">
        <f>IF(N1054="sníž. přenesená",J1054,0)</f>
        <v>0</v>
      </c>
      <c r="BI1054" s="185">
        <f>IF(N1054="nulová",J1054,0)</f>
        <v>0</v>
      </c>
      <c r="BJ1054" s="23" t="s">
        <v>81</v>
      </c>
      <c r="BK1054" s="185">
        <f>ROUND(I1054*H1054,2)</f>
        <v>0</v>
      </c>
      <c r="BL1054" s="23" t="s">
        <v>253</v>
      </c>
      <c r="BM1054" s="23" t="s">
        <v>1308</v>
      </c>
    </row>
    <row r="1055" spans="2:51" s="11" customFormat="1" ht="13.5">
      <c r="B1055" s="186"/>
      <c r="D1055" s="187" t="s">
        <v>167</v>
      </c>
      <c r="E1055" s="188" t="s">
        <v>5</v>
      </c>
      <c r="F1055" s="189" t="s">
        <v>1309</v>
      </c>
      <c r="H1055" s="190">
        <v>17</v>
      </c>
      <c r="I1055" s="191"/>
      <c r="L1055" s="186"/>
      <c r="M1055" s="192"/>
      <c r="N1055" s="193"/>
      <c r="O1055" s="193"/>
      <c r="P1055" s="193"/>
      <c r="Q1055" s="193"/>
      <c r="R1055" s="193"/>
      <c r="S1055" s="193"/>
      <c r="T1055" s="194"/>
      <c r="AT1055" s="188" t="s">
        <v>167</v>
      </c>
      <c r="AU1055" s="188" t="s">
        <v>83</v>
      </c>
      <c r="AV1055" s="11" t="s">
        <v>83</v>
      </c>
      <c r="AW1055" s="11" t="s">
        <v>36</v>
      </c>
      <c r="AX1055" s="11" t="s">
        <v>81</v>
      </c>
      <c r="AY1055" s="188" t="s">
        <v>157</v>
      </c>
    </row>
    <row r="1056" spans="2:65" s="1" customFormat="1" ht="25.5" customHeight="1">
      <c r="B1056" s="173"/>
      <c r="C1056" s="174" t="s">
        <v>1310</v>
      </c>
      <c r="D1056" s="174" t="s">
        <v>160</v>
      </c>
      <c r="E1056" s="175" t="s">
        <v>1311</v>
      </c>
      <c r="F1056" s="176" t="s">
        <v>1312</v>
      </c>
      <c r="G1056" s="177" t="s">
        <v>163</v>
      </c>
      <c r="H1056" s="178">
        <v>6</v>
      </c>
      <c r="I1056" s="179"/>
      <c r="J1056" s="180">
        <f>ROUND(I1056*H1056,2)</f>
        <v>0</v>
      </c>
      <c r="K1056" s="176" t="s">
        <v>5</v>
      </c>
      <c r="L1056" s="40"/>
      <c r="M1056" s="181" t="s">
        <v>5</v>
      </c>
      <c r="N1056" s="182" t="s">
        <v>44</v>
      </c>
      <c r="O1056" s="41"/>
      <c r="P1056" s="183">
        <f>O1056*H1056</f>
        <v>0</v>
      </c>
      <c r="Q1056" s="183">
        <v>0</v>
      </c>
      <c r="R1056" s="183">
        <f>Q1056*H1056</f>
        <v>0</v>
      </c>
      <c r="S1056" s="183">
        <v>0</v>
      </c>
      <c r="T1056" s="184">
        <f>S1056*H1056</f>
        <v>0</v>
      </c>
      <c r="AR1056" s="23" t="s">
        <v>253</v>
      </c>
      <c r="AT1056" s="23" t="s">
        <v>160</v>
      </c>
      <c r="AU1056" s="23" t="s">
        <v>83</v>
      </c>
      <c r="AY1056" s="23" t="s">
        <v>157</v>
      </c>
      <c r="BE1056" s="185">
        <f>IF(N1056="základní",J1056,0)</f>
        <v>0</v>
      </c>
      <c r="BF1056" s="185">
        <f>IF(N1056="snížená",J1056,0)</f>
        <v>0</v>
      </c>
      <c r="BG1056" s="185">
        <f>IF(N1056="zákl. přenesená",J1056,0)</f>
        <v>0</v>
      </c>
      <c r="BH1056" s="185">
        <f>IF(N1056="sníž. přenesená",J1056,0)</f>
        <v>0</v>
      </c>
      <c r="BI1056" s="185">
        <f>IF(N1056="nulová",J1056,0)</f>
        <v>0</v>
      </c>
      <c r="BJ1056" s="23" t="s">
        <v>81</v>
      </c>
      <c r="BK1056" s="185">
        <f>ROUND(I1056*H1056,2)</f>
        <v>0</v>
      </c>
      <c r="BL1056" s="23" t="s">
        <v>253</v>
      </c>
      <c r="BM1056" s="23" t="s">
        <v>1313</v>
      </c>
    </row>
    <row r="1057" spans="2:51" s="11" customFormat="1" ht="13.5">
      <c r="B1057" s="186"/>
      <c r="D1057" s="187" t="s">
        <v>167</v>
      </c>
      <c r="E1057" s="188" t="s">
        <v>5</v>
      </c>
      <c r="F1057" s="189" t="s">
        <v>1314</v>
      </c>
      <c r="H1057" s="190">
        <v>6</v>
      </c>
      <c r="I1057" s="191"/>
      <c r="L1057" s="186"/>
      <c r="M1057" s="192"/>
      <c r="N1057" s="193"/>
      <c r="O1057" s="193"/>
      <c r="P1057" s="193"/>
      <c r="Q1057" s="193"/>
      <c r="R1057" s="193"/>
      <c r="S1057" s="193"/>
      <c r="T1057" s="194"/>
      <c r="AT1057" s="188" t="s">
        <v>167</v>
      </c>
      <c r="AU1057" s="188" t="s">
        <v>83</v>
      </c>
      <c r="AV1057" s="11" t="s">
        <v>83</v>
      </c>
      <c r="AW1057" s="11" t="s">
        <v>36</v>
      </c>
      <c r="AX1057" s="11" t="s">
        <v>81</v>
      </c>
      <c r="AY1057" s="188" t="s">
        <v>157</v>
      </c>
    </row>
    <row r="1058" spans="2:65" s="1" customFormat="1" ht="16.5" customHeight="1">
      <c r="B1058" s="173"/>
      <c r="C1058" s="174" t="s">
        <v>1315</v>
      </c>
      <c r="D1058" s="174" t="s">
        <v>160</v>
      </c>
      <c r="E1058" s="175" t="s">
        <v>1316</v>
      </c>
      <c r="F1058" s="176" t="s">
        <v>1317</v>
      </c>
      <c r="G1058" s="177" t="s">
        <v>163</v>
      </c>
      <c r="H1058" s="178">
        <v>5</v>
      </c>
      <c r="I1058" s="179"/>
      <c r="J1058" s="180">
        <f>ROUND(I1058*H1058,2)</f>
        <v>0</v>
      </c>
      <c r="K1058" s="176" t="s">
        <v>5</v>
      </c>
      <c r="L1058" s="40"/>
      <c r="M1058" s="181" t="s">
        <v>5</v>
      </c>
      <c r="N1058" s="182" t="s">
        <v>44</v>
      </c>
      <c r="O1058" s="41"/>
      <c r="P1058" s="183">
        <f>O1058*H1058</f>
        <v>0</v>
      </c>
      <c r="Q1058" s="183">
        <v>0</v>
      </c>
      <c r="R1058" s="183">
        <f>Q1058*H1058</f>
        <v>0</v>
      </c>
      <c r="S1058" s="183">
        <v>0</v>
      </c>
      <c r="T1058" s="184">
        <f>S1058*H1058</f>
        <v>0</v>
      </c>
      <c r="AR1058" s="23" t="s">
        <v>253</v>
      </c>
      <c r="AT1058" s="23" t="s">
        <v>160</v>
      </c>
      <c r="AU1058" s="23" t="s">
        <v>83</v>
      </c>
      <c r="AY1058" s="23" t="s">
        <v>157</v>
      </c>
      <c r="BE1058" s="185">
        <f>IF(N1058="základní",J1058,0)</f>
        <v>0</v>
      </c>
      <c r="BF1058" s="185">
        <f>IF(N1058="snížená",J1058,0)</f>
        <v>0</v>
      </c>
      <c r="BG1058" s="185">
        <f>IF(N1058="zákl. přenesená",J1058,0)</f>
        <v>0</v>
      </c>
      <c r="BH1058" s="185">
        <f>IF(N1058="sníž. přenesená",J1058,0)</f>
        <v>0</v>
      </c>
      <c r="BI1058" s="185">
        <f>IF(N1058="nulová",J1058,0)</f>
        <v>0</v>
      </c>
      <c r="BJ1058" s="23" t="s">
        <v>81</v>
      </c>
      <c r="BK1058" s="185">
        <f>ROUND(I1058*H1058,2)</f>
        <v>0</v>
      </c>
      <c r="BL1058" s="23" t="s">
        <v>253</v>
      </c>
      <c r="BM1058" s="23" t="s">
        <v>1318</v>
      </c>
    </row>
    <row r="1059" spans="2:51" s="11" customFormat="1" ht="13.5">
      <c r="B1059" s="186"/>
      <c r="D1059" s="187" t="s">
        <v>167</v>
      </c>
      <c r="E1059" s="188" t="s">
        <v>5</v>
      </c>
      <c r="F1059" s="189" t="s">
        <v>1296</v>
      </c>
      <c r="H1059" s="190">
        <v>5</v>
      </c>
      <c r="I1059" s="191"/>
      <c r="L1059" s="186"/>
      <c r="M1059" s="192"/>
      <c r="N1059" s="193"/>
      <c r="O1059" s="193"/>
      <c r="P1059" s="193"/>
      <c r="Q1059" s="193"/>
      <c r="R1059" s="193"/>
      <c r="S1059" s="193"/>
      <c r="T1059" s="194"/>
      <c r="AT1059" s="188" t="s">
        <v>167</v>
      </c>
      <c r="AU1059" s="188" t="s">
        <v>83</v>
      </c>
      <c r="AV1059" s="11" t="s">
        <v>83</v>
      </c>
      <c r="AW1059" s="11" t="s">
        <v>36</v>
      </c>
      <c r="AX1059" s="11" t="s">
        <v>81</v>
      </c>
      <c r="AY1059" s="188" t="s">
        <v>157</v>
      </c>
    </row>
    <row r="1060" spans="2:65" s="1" customFormat="1" ht="16.5" customHeight="1">
      <c r="B1060" s="173"/>
      <c r="C1060" s="174" t="s">
        <v>1319</v>
      </c>
      <c r="D1060" s="174" t="s">
        <v>160</v>
      </c>
      <c r="E1060" s="175" t="s">
        <v>1320</v>
      </c>
      <c r="F1060" s="176" t="s">
        <v>1321</v>
      </c>
      <c r="G1060" s="177" t="s">
        <v>163</v>
      </c>
      <c r="H1060" s="178">
        <v>23</v>
      </c>
      <c r="I1060" s="179"/>
      <c r="J1060" s="180">
        <f>ROUND(I1060*H1060,2)</f>
        <v>0</v>
      </c>
      <c r="K1060" s="176" t="s">
        <v>5</v>
      </c>
      <c r="L1060" s="40"/>
      <c r="M1060" s="181" t="s">
        <v>5</v>
      </c>
      <c r="N1060" s="182" t="s">
        <v>44</v>
      </c>
      <c r="O1060" s="41"/>
      <c r="P1060" s="183">
        <f>O1060*H1060</f>
        <v>0</v>
      </c>
      <c r="Q1060" s="183">
        <v>0</v>
      </c>
      <c r="R1060" s="183">
        <f>Q1060*H1060</f>
        <v>0</v>
      </c>
      <c r="S1060" s="183">
        <v>0</v>
      </c>
      <c r="T1060" s="184">
        <f>S1060*H1060</f>
        <v>0</v>
      </c>
      <c r="AR1060" s="23" t="s">
        <v>253</v>
      </c>
      <c r="AT1060" s="23" t="s">
        <v>160</v>
      </c>
      <c r="AU1060" s="23" t="s">
        <v>83</v>
      </c>
      <c r="AY1060" s="23" t="s">
        <v>157</v>
      </c>
      <c r="BE1060" s="185">
        <f>IF(N1060="základní",J1060,0)</f>
        <v>0</v>
      </c>
      <c r="BF1060" s="185">
        <f>IF(N1060="snížená",J1060,0)</f>
        <v>0</v>
      </c>
      <c r="BG1060" s="185">
        <f>IF(N1060="zákl. přenesená",J1060,0)</f>
        <v>0</v>
      </c>
      <c r="BH1060" s="185">
        <f>IF(N1060="sníž. přenesená",J1060,0)</f>
        <v>0</v>
      </c>
      <c r="BI1060" s="185">
        <f>IF(N1060="nulová",J1060,0)</f>
        <v>0</v>
      </c>
      <c r="BJ1060" s="23" t="s">
        <v>81</v>
      </c>
      <c r="BK1060" s="185">
        <f>ROUND(I1060*H1060,2)</f>
        <v>0</v>
      </c>
      <c r="BL1060" s="23" t="s">
        <v>253</v>
      </c>
      <c r="BM1060" s="23" t="s">
        <v>1322</v>
      </c>
    </row>
    <row r="1061" spans="2:51" s="11" customFormat="1" ht="13.5">
      <c r="B1061" s="186"/>
      <c r="D1061" s="187" t="s">
        <v>167</v>
      </c>
      <c r="E1061" s="188" t="s">
        <v>5</v>
      </c>
      <c r="F1061" s="189" t="s">
        <v>1323</v>
      </c>
      <c r="H1061" s="190">
        <v>23</v>
      </c>
      <c r="I1061" s="191"/>
      <c r="L1061" s="186"/>
      <c r="M1061" s="192"/>
      <c r="N1061" s="193"/>
      <c r="O1061" s="193"/>
      <c r="P1061" s="193"/>
      <c r="Q1061" s="193"/>
      <c r="R1061" s="193"/>
      <c r="S1061" s="193"/>
      <c r="T1061" s="194"/>
      <c r="AT1061" s="188" t="s">
        <v>167</v>
      </c>
      <c r="AU1061" s="188" t="s">
        <v>83</v>
      </c>
      <c r="AV1061" s="11" t="s">
        <v>83</v>
      </c>
      <c r="AW1061" s="11" t="s">
        <v>36</v>
      </c>
      <c r="AX1061" s="11" t="s">
        <v>81</v>
      </c>
      <c r="AY1061" s="188" t="s">
        <v>157</v>
      </c>
    </row>
    <row r="1062" spans="2:65" s="1" customFormat="1" ht="25.5" customHeight="1">
      <c r="B1062" s="173"/>
      <c r="C1062" s="174" t="s">
        <v>1324</v>
      </c>
      <c r="D1062" s="174" t="s">
        <v>160</v>
      </c>
      <c r="E1062" s="175" t="s">
        <v>1325</v>
      </c>
      <c r="F1062" s="176" t="s">
        <v>1326</v>
      </c>
      <c r="G1062" s="177" t="s">
        <v>163</v>
      </c>
      <c r="H1062" s="178">
        <v>4</v>
      </c>
      <c r="I1062" s="179"/>
      <c r="J1062" s="180">
        <f>ROUND(I1062*H1062,2)</f>
        <v>0</v>
      </c>
      <c r="K1062" s="176" t="s">
        <v>5</v>
      </c>
      <c r="L1062" s="40"/>
      <c r="M1062" s="181" t="s">
        <v>5</v>
      </c>
      <c r="N1062" s="182" t="s">
        <v>44</v>
      </c>
      <c r="O1062" s="41"/>
      <c r="P1062" s="183">
        <f>O1062*H1062</f>
        <v>0</v>
      </c>
      <c r="Q1062" s="183">
        <v>0</v>
      </c>
      <c r="R1062" s="183">
        <f>Q1062*H1062</f>
        <v>0</v>
      </c>
      <c r="S1062" s="183">
        <v>0</v>
      </c>
      <c r="T1062" s="184">
        <f>S1062*H1062</f>
        <v>0</v>
      </c>
      <c r="AR1062" s="23" t="s">
        <v>253</v>
      </c>
      <c r="AT1062" s="23" t="s">
        <v>160</v>
      </c>
      <c r="AU1062" s="23" t="s">
        <v>83</v>
      </c>
      <c r="AY1062" s="23" t="s">
        <v>157</v>
      </c>
      <c r="BE1062" s="185">
        <f>IF(N1062="základní",J1062,0)</f>
        <v>0</v>
      </c>
      <c r="BF1062" s="185">
        <f>IF(N1062="snížená",J1062,0)</f>
        <v>0</v>
      </c>
      <c r="BG1062" s="185">
        <f>IF(N1062="zákl. přenesená",J1062,0)</f>
        <v>0</v>
      </c>
      <c r="BH1062" s="185">
        <f>IF(N1062="sníž. přenesená",J1062,0)</f>
        <v>0</v>
      </c>
      <c r="BI1062" s="185">
        <f>IF(N1062="nulová",J1062,0)</f>
        <v>0</v>
      </c>
      <c r="BJ1062" s="23" t="s">
        <v>81</v>
      </c>
      <c r="BK1062" s="185">
        <f>ROUND(I1062*H1062,2)</f>
        <v>0</v>
      </c>
      <c r="BL1062" s="23" t="s">
        <v>253</v>
      </c>
      <c r="BM1062" s="23" t="s">
        <v>1327</v>
      </c>
    </row>
    <row r="1063" spans="2:51" s="11" customFormat="1" ht="13.5">
      <c r="B1063" s="186"/>
      <c r="D1063" s="187" t="s">
        <v>167</v>
      </c>
      <c r="E1063" s="188" t="s">
        <v>5</v>
      </c>
      <c r="F1063" s="189" t="s">
        <v>1328</v>
      </c>
      <c r="H1063" s="190">
        <v>4</v>
      </c>
      <c r="I1063" s="191"/>
      <c r="L1063" s="186"/>
      <c r="M1063" s="192"/>
      <c r="N1063" s="193"/>
      <c r="O1063" s="193"/>
      <c r="P1063" s="193"/>
      <c r="Q1063" s="193"/>
      <c r="R1063" s="193"/>
      <c r="S1063" s="193"/>
      <c r="T1063" s="194"/>
      <c r="AT1063" s="188" t="s">
        <v>167</v>
      </c>
      <c r="AU1063" s="188" t="s">
        <v>83</v>
      </c>
      <c r="AV1063" s="11" t="s">
        <v>83</v>
      </c>
      <c r="AW1063" s="11" t="s">
        <v>36</v>
      </c>
      <c r="AX1063" s="11" t="s">
        <v>81</v>
      </c>
      <c r="AY1063" s="188" t="s">
        <v>157</v>
      </c>
    </row>
    <row r="1064" spans="2:65" s="1" customFormat="1" ht="16.5" customHeight="1">
      <c r="B1064" s="173"/>
      <c r="C1064" s="174" t="s">
        <v>1329</v>
      </c>
      <c r="D1064" s="174" t="s">
        <v>160</v>
      </c>
      <c r="E1064" s="175" t="s">
        <v>1330</v>
      </c>
      <c r="F1064" s="176" t="s">
        <v>1331</v>
      </c>
      <c r="G1064" s="177" t="s">
        <v>163</v>
      </c>
      <c r="H1064" s="178">
        <v>8</v>
      </c>
      <c r="I1064" s="179"/>
      <c r="J1064" s="180">
        <f>ROUND(I1064*H1064,2)</f>
        <v>0</v>
      </c>
      <c r="K1064" s="176" t="s">
        <v>5</v>
      </c>
      <c r="L1064" s="40"/>
      <c r="M1064" s="181" t="s">
        <v>5</v>
      </c>
      <c r="N1064" s="182" t="s">
        <v>44</v>
      </c>
      <c r="O1064" s="41"/>
      <c r="P1064" s="183">
        <f>O1064*H1064</f>
        <v>0</v>
      </c>
      <c r="Q1064" s="183">
        <v>0</v>
      </c>
      <c r="R1064" s="183">
        <f>Q1064*H1064</f>
        <v>0</v>
      </c>
      <c r="S1064" s="183">
        <v>0</v>
      </c>
      <c r="T1064" s="184">
        <f>S1064*H1064</f>
        <v>0</v>
      </c>
      <c r="AR1064" s="23" t="s">
        <v>253</v>
      </c>
      <c r="AT1064" s="23" t="s">
        <v>160</v>
      </c>
      <c r="AU1064" s="23" t="s">
        <v>83</v>
      </c>
      <c r="AY1064" s="23" t="s">
        <v>157</v>
      </c>
      <c r="BE1064" s="185">
        <f>IF(N1064="základní",J1064,0)</f>
        <v>0</v>
      </c>
      <c r="BF1064" s="185">
        <f>IF(N1064="snížená",J1064,0)</f>
        <v>0</v>
      </c>
      <c r="BG1064" s="185">
        <f>IF(N1064="zákl. přenesená",J1064,0)</f>
        <v>0</v>
      </c>
      <c r="BH1064" s="185">
        <f>IF(N1064="sníž. přenesená",J1064,0)</f>
        <v>0</v>
      </c>
      <c r="BI1064" s="185">
        <f>IF(N1064="nulová",J1064,0)</f>
        <v>0</v>
      </c>
      <c r="BJ1064" s="23" t="s">
        <v>81</v>
      </c>
      <c r="BK1064" s="185">
        <f>ROUND(I1064*H1064,2)</f>
        <v>0</v>
      </c>
      <c r="BL1064" s="23" t="s">
        <v>253</v>
      </c>
      <c r="BM1064" s="23" t="s">
        <v>1332</v>
      </c>
    </row>
    <row r="1065" spans="2:51" s="11" customFormat="1" ht="13.5">
      <c r="B1065" s="186"/>
      <c r="D1065" s="187" t="s">
        <v>167</v>
      </c>
      <c r="E1065" s="188" t="s">
        <v>5</v>
      </c>
      <c r="F1065" s="189" t="s">
        <v>1333</v>
      </c>
      <c r="H1065" s="190">
        <v>8</v>
      </c>
      <c r="I1065" s="191"/>
      <c r="L1065" s="186"/>
      <c r="M1065" s="192"/>
      <c r="N1065" s="193"/>
      <c r="O1065" s="193"/>
      <c r="P1065" s="193"/>
      <c r="Q1065" s="193"/>
      <c r="R1065" s="193"/>
      <c r="S1065" s="193"/>
      <c r="T1065" s="194"/>
      <c r="AT1065" s="188" t="s">
        <v>167</v>
      </c>
      <c r="AU1065" s="188" t="s">
        <v>83</v>
      </c>
      <c r="AV1065" s="11" t="s">
        <v>83</v>
      </c>
      <c r="AW1065" s="11" t="s">
        <v>36</v>
      </c>
      <c r="AX1065" s="11" t="s">
        <v>81</v>
      </c>
      <c r="AY1065" s="188" t="s">
        <v>157</v>
      </c>
    </row>
    <row r="1066" spans="2:65" s="1" customFormat="1" ht="25.5" customHeight="1">
      <c r="B1066" s="173"/>
      <c r="C1066" s="174" t="s">
        <v>1334</v>
      </c>
      <c r="D1066" s="174" t="s">
        <v>160</v>
      </c>
      <c r="E1066" s="175" t="s">
        <v>1335</v>
      </c>
      <c r="F1066" s="176" t="s">
        <v>1336</v>
      </c>
      <c r="G1066" s="177" t="s">
        <v>163</v>
      </c>
      <c r="H1066" s="178">
        <v>5</v>
      </c>
      <c r="I1066" s="179"/>
      <c r="J1066" s="180">
        <f>ROUND(I1066*H1066,2)</f>
        <v>0</v>
      </c>
      <c r="K1066" s="176" t="s">
        <v>5</v>
      </c>
      <c r="L1066" s="40"/>
      <c r="M1066" s="181" t="s">
        <v>5</v>
      </c>
      <c r="N1066" s="182" t="s">
        <v>44</v>
      </c>
      <c r="O1066" s="41"/>
      <c r="P1066" s="183">
        <f>O1066*H1066</f>
        <v>0</v>
      </c>
      <c r="Q1066" s="183">
        <v>0</v>
      </c>
      <c r="R1066" s="183">
        <f>Q1066*H1066</f>
        <v>0</v>
      </c>
      <c r="S1066" s="183">
        <v>0</v>
      </c>
      <c r="T1066" s="184">
        <f>S1066*H1066</f>
        <v>0</v>
      </c>
      <c r="AR1066" s="23" t="s">
        <v>253</v>
      </c>
      <c r="AT1066" s="23" t="s">
        <v>160</v>
      </c>
      <c r="AU1066" s="23" t="s">
        <v>83</v>
      </c>
      <c r="AY1066" s="23" t="s">
        <v>157</v>
      </c>
      <c r="BE1066" s="185">
        <f>IF(N1066="základní",J1066,0)</f>
        <v>0</v>
      </c>
      <c r="BF1066" s="185">
        <f>IF(N1066="snížená",J1066,0)</f>
        <v>0</v>
      </c>
      <c r="BG1066" s="185">
        <f>IF(N1066="zákl. přenesená",J1066,0)</f>
        <v>0</v>
      </c>
      <c r="BH1066" s="185">
        <f>IF(N1066="sníž. přenesená",J1066,0)</f>
        <v>0</v>
      </c>
      <c r="BI1066" s="185">
        <f>IF(N1066="nulová",J1066,0)</f>
        <v>0</v>
      </c>
      <c r="BJ1066" s="23" t="s">
        <v>81</v>
      </c>
      <c r="BK1066" s="185">
        <f>ROUND(I1066*H1066,2)</f>
        <v>0</v>
      </c>
      <c r="BL1066" s="23" t="s">
        <v>253</v>
      </c>
      <c r="BM1066" s="23" t="s">
        <v>1337</v>
      </c>
    </row>
    <row r="1067" spans="2:51" s="11" customFormat="1" ht="13.5">
      <c r="B1067" s="186"/>
      <c r="D1067" s="187" t="s">
        <v>167</v>
      </c>
      <c r="E1067" s="188" t="s">
        <v>5</v>
      </c>
      <c r="F1067" s="189" t="s">
        <v>1296</v>
      </c>
      <c r="H1067" s="190">
        <v>5</v>
      </c>
      <c r="I1067" s="191"/>
      <c r="L1067" s="186"/>
      <c r="M1067" s="192"/>
      <c r="N1067" s="193"/>
      <c r="O1067" s="193"/>
      <c r="P1067" s="193"/>
      <c r="Q1067" s="193"/>
      <c r="R1067" s="193"/>
      <c r="S1067" s="193"/>
      <c r="T1067" s="194"/>
      <c r="AT1067" s="188" t="s">
        <v>167</v>
      </c>
      <c r="AU1067" s="188" t="s">
        <v>83</v>
      </c>
      <c r="AV1067" s="11" t="s">
        <v>83</v>
      </c>
      <c r="AW1067" s="11" t="s">
        <v>36</v>
      </c>
      <c r="AX1067" s="11" t="s">
        <v>81</v>
      </c>
      <c r="AY1067" s="188" t="s">
        <v>157</v>
      </c>
    </row>
    <row r="1068" spans="2:65" s="1" customFormat="1" ht="25.5" customHeight="1">
      <c r="B1068" s="173"/>
      <c r="C1068" s="174" t="s">
        <v>1338</v>
      </c>
      <c r="D1068" s="174" t="s">
        <v>160</v>
      </c>
      <c r="E1068" s="175" t="s">
        <v>1339</v>
      </c>
      <c r="F1068" s="176" t="s">
        <v>1340</v>
      </c>
      <c r="G1068" s="177" t="s">
        <v>163</v>
      </c>
      <c r="H1068" s="178">
        <v>3</v>
      </c>
      <c r="I1068" s="179"/>
      <c r="J1068" s="180">
        <f>ROUND(I1068*H1068,2)</f>
        <v>0</v>
      </c>
      <c r="K1068" s="176" t="s">
        <v>5</v>
      </c>
      <c r="L1068" s="40"/>
      <c r="M1068" s="181" t="s">
        <v>5</v>
      </c>
      <c r="N1068" s="182" t="s">
        <v>44</v>
      </c>
      <c r="O1068" s="41"/>
      <c r="P1068" s="183">
        <f>O1068*H1068</f>
        <v>0</v>
      </c>
      <c r="Q1068" s="183">
        <v>0</v>
      </c>
      <c r="R1068" s="183">
        <f>Q1068*H1068</f>
        <v>0</v>
      </c>
      <c r="S1068" s="183">
        <v>0</v>
      </c>
      <c r="T1068" s="184">
        <f>S1068*H1068</f>
        <v>0</v>
      </c>
      <c r="AR1068" s="23" t="s">
        <v>253</v>
      </c>
      <c r="AT1068" s="23" t="s">
        <v>160</v>
      </c>
      <c r="AU1068" s="23" t="s">
        <v>83</v>
      </c>
      <c r="AY1068" s="23" t="s">
        <v>157</v>
      </c>
      <c r="BE1068" s="185">
        <f>IF(N1068="základní",J1068,0)</f>
        <v>0</v>
      </c>
      <c r="BF1068" s="185">
        <f>IF(N1068="snížená",J1068,0)</f>
        <v>0</v>
      </c>
      <c r="BG1068" s="185">
        <f>IF(N1068="zákl. přenesená",J1068,0)</f>
        <v>0</v>
      </c>
      <c r="BH1068" s="185">
        <f>IF(N1068="sníž. přenesená",J1068,0)</f>
        <v>0</v>
      </c>
      <c r="BI1068" s="185">
        <f>IF(N1068="nulová",J1068,0)</f>
        <v>0</v>
      </c>
      <c r="BJ1068" s="23" t="s">
        <v>81</v>
      </c>
      <c r="BK1068" s="185">
        <f>ROUND(I1068*H1068,2)</f>
        <v>0</v>
      </c>
      <c r="BL1068" s="23" t="s">
        <v>253</v>
      </c>
      <c r="BM1068" s="23" t="s">
        <v>1341</v>
      </c>
    </row>
    <row r="1069" spans="2:51" s="11" customFormat="1" ht="13.5">
      <c r="B1069" s="186"/>
      <c r="D1069" s="187" t="s">
        <v>167</v>
      </c>
      <c r="E1069" s="188" t="s">
        <v>5</v>
      </c>
      <c r="F1069" s="189" t="s">
        <v>1291</v>
      </c>
      <c r="H1069" s="190">
        <v>3</v>
      </c>
      <c r="I1069" s="191"/>
      <c r="L1069" s="186"/>
      <c r="M1069" s="192"/>
      <c r="N1069" s="193"/>
      <c r="O1069" s="193"/>
      <c r="P1069" s="193"/>
      <c r="Q1069" s="193"/>
      <c r="R1069" s="193"/>
      <c r="S1069" s="193"/>
      <c r="T1069" s="194"/>
      <c r="AT1069" s="188" t="s">
        <v>167</v>
      </c>
      <c r="AU1069" s="188" t="s">
        <v>83</v>
      </c>
      <c r="AV1069" s="11" t="s">
        <v>83</v>
      </c>
      <c r="AW1069" s="11" t="s">
        <v>36</v>
      </c>
      <c r="AX1069" s="11" t="s">
        <v>81</v>
      </c>
      <c r="AY1069" s="188" t="s">
        <v>157</v>
      </c>
    </row>
    <row r="1070" spans="2:65" s="1" customFormat="1" ht="16.5" customHeight="1">
      <c r="B1070" s="173"/>
      <c r="C1070" s="174" t="s">
        <v>1342</v>
      </c>
      <c r="D1070" s="174" t="s">
        <v>160</v>
      </c>
      <c r="E1070" s="175" t="s">
        <v>1343</v>
      </c>
      <c r="F1070" s="176" t="s">
        <v>1344</v>
      </c>
      <c r="G1070" s="177" t="s">
        <v>163</v>
      </c>
      <c r="H1070" s="178">
        <v>8</v>
      </c>
      <c r="I1070" s="179"/>
      <c r="J1070" s="180">
        <f>ROUND(I1070*H1070,2)</f>
        <v>0</v>
      </c>
      <c r="K1070" s="176" t="s">
        <v>5</v>
      </c>
      <c r="L1070" s="40"/>
      <c r="M1070" s="181" t="s">
        <v>5</v>
      </c>
      <c r="N1070" s="182" t="s">
        <v>44</v>
      </c>
      <c r="O1070" s="41"/>
      <c r="P1070" s="183">
        <f>O1070*H1070</f>
        <v>0</v>
      </c>
      <c r="Q1070" s="183">
        <v>0</v>
      </c>
      <c r="R1070" s="183">
        <f>Q1070*H1070</f>
        <v>0</v>
      </c>
      <c r="S1070" s="183">
        <v>0</v>
      </c>
      <c r="T1070" s="184">
        <f>S1070*H1070</f>
        <v>0</v>
      </c>
      <c r="AR1070" s="23" t="s">
        <v>253</v>
      </c>
      <c r="AT1070" s="23" t="s">
        <v>160</v>
      </c>
      <c r="AU1070" s="23" t="s">
        <v>83</v>
      </c>
      <c r="AY1070" s="23" t="s">
        <v>157</v>
      </c>
      <c r="BE1070" s="185">
        <f>IF(N1070="základní",J1070,0)</f>
        <v>0</v>
      </c>
      <c r="BF1070" s="185">
        <f>IF(N1070="snížená",J1070,0)</f>
        <v>0</v>
      </c>
      <c r="BG1070" s="185">
        <f>IF(N1070="zákl. přenesená",J1070,0)</f>
        <v>0</v>
      </c>
      <c r="BH1070" s="185">
        <f>IF(N1070="sníž. přenesená",J1070,0)</f>
        <v>0</v>
      </c>
      <c r="BI1070" s="185">
        <f>IF(N1070="nulová",J1070,0)</f>
        <v>0</v>
      </c>
      <c r="BJ1070" s="23" t="s">
        <v>81</v>
      </c>
      <c r="BK1070" s="185">
        <f>ROUND(I1070*H1070,2)</f>
        <v>0</v>
      </c>
      <c r="BL1070" s="23" t="s">
        <v>253</v>
      </c>
      <c r="BM1070" s="23" t="s">
        <v>1345</v>
      </c>
    </row>
    <row r="1071" spans="2:51" s="11" customFormat="1" ht="13.5">
      <c r="B1071" s="186"/>
      <c r="D1071" s="187" t="s">
        <v>167</v>
      </c>
      <c r="E1071" s="188" t="s">
        <v>5</v>
      </c>
      <c r="F1071" s="189" t="s">
        <v>1333</v>
      </c>
      <c r="H1071" s="190">
        <v>8</v>
      </c>
      <c r="I1071" s="191"/>
      <c r="L1071" s="186"/>
      <c r="M1071" s="192"/>
      <c r="N1071" s="193"/>
      <c r="O1071" s="193"/>
      <c r="P1071" s="193"/>
      <c r="Q1071" s="193"/>
      <c r="R1071" s="193"/>
      <c r="S1071" s="193"/>
      <c r="T1071" s="194"/>
      <c r="AT1071" s="188" t="s">
        <v>167</v>
      </c>
      <c r="AU1071" s="188" t="s">
        <v>83</v>
      </c>
      <c r="AV1071" s="11" t="s">
        <v>83</v>
      </c>
      <c r="AW1071" s="11" t="s">
        <v>36</v>
      </c>
      <c r="AX1071" s="11" t="s">
        <v>81</v>
      </c>
      <c r="AY1071" s="188" t="s">
        <v>157</v>
      </c>
    </row>
    <row r="1072" spans="2:65" s="1" customFormat="1" ht="25.5" customHeight="1">
      <c r="B1072" s="173"/>
      <c r="C1072" s="174" t="s">
        <v>1346</v>
      </c>
      <c r="D1072" s="174" t="s">
        <v>160</v>
      </c>
      <c r="E1072" s="175" t="s">
        <v>1347</v>
      </c>
      <c r="F1072" s="176" t="s">
        <v>1348</v>
      </c>
      <c r="G1072" s="177" t="s">
        <v>163</v>
      </c>
      <c r="H1072" s="178">
        <v>5</v>
      </c>
      <c r="I1072" s="179"/>
      <c r="J1072" s="180">
        <f>ROUND(I1072*H1072,2)</f>
        <v>0</v>
      </c>
      <c r="K1072" s="176" t="s">
        <v>5</v>
      </c>
      <c r="L1072" s="40"/>
      <c r="M1072" s="181" t="s">
        <v>5</v>
      </c>
      <c r="N1072" s="182" t="s">
        <v>44</v>
      </c>
      <c r="O1072" s="41"/>
      <c r="P1072" s="183">
        <f>O1072*H1072</f>
        <v>0</v>
      </c>
      <c r="Q1072" s="183">
        <v>0</v>
      </c>
      <c r="R1072" s="183">
        <f>Q1072*H1072</f>
        <v>0</v>
      </c>
      <c r="S1072" s="183">
        <v>0</v>
      </c>
      <c r="T1072" s="184">
        <f>S1072*H1072</f>
        <v>0</v>
      </c>
      <c r="AR1072" s="23" t="s">
        <v>253</v>
      </c>
      <c r="AT1072" s="23" t="s">
        <v>160</v>
      </c>
      <c r="AU1072" s="23" t="s">
        <v>83</v>
      </c>
      <c r="AY1072" s="23" t="s">
        <v>157</v>
      </c>
      <c r="BE1072" s="185">
        <f>IF(N1072="základní",J1072,0)</f>
        <v>0</v>
      </c>
      <c r="BF1072" s="185">
        <f>IF(N1072="snížená",J1072,0)</f>
        <v>0</v>
      </c>
      <c r="BG1072" s="185">
        <f>IF(N1072="zákl. přenesená",J1072,0)</f>
        <v>0</v>
      </c>
      <c r="BH1072" s="185">
        <f>IF(N1072="sníž. přenesená",J1072,0)</f>
        <v>0</v>
      </c>
      <c r="BI1072" s="185">
        <f>IF(N1072="nulová",J1072,0)</f>
        <v>0</v>
      </c>
      <c r="BJ1072" s="23" t="s">
        <v>81</v>
      </c>
      <c r="BK1072" s="185">
        <f>ROUND(I1072*H1072,2)</f>
        <v>0</v>
      </c>
      <c r="BL1072" s="23" t="s">
        <v>253</v>
      </c>
      <c r="BM1072" s="23" t="s">
        <v>1349</v>
      </c>
    </row>
    <row r="1073" spans="2:51" s="11" customFormat="1" ht="13.5">
      <c r="B1073" s="186"/>
      <c r="D1073" s="187" t="s">
        <v>167</v>
      </c>
      <c r="E1073" s="188" t="s">
        <v>5</v>
      </c>
      <c r="F1073" s="189" t="s">
        <v>1296</v>
      </c>
      <c r="H1073" s="190">
        <v>5</v>
      </c>
      <c r="I1073" s="191"/>
      <c r="L1073" s="186"/>
      <c r="M1073" s="192"/>
      <c r="N1073" s="193"/>
      <c r="O1073" s="193"/>
      <c r="P1073" s="193"/>
      <c r="Q1073" s="193"/>
      <c r="R1073" s="193"/>
      <c r="S1073" s="193"/>
      <c r="T1073" s="194"/>
      <c r="AT1073" s="188" t="s">
        <v>167</v>
      </c>
      <c r="AU1073" s="188" t="s">
        <v>83</v>
      </c>
      <c r="AV1073" s="11" t="s">
        <v>83</v>
      </c>
      <c r="AW1073" s="11" t="s">
        <v>36</v>
      </c>
      <c r="AX1073" s="11" t="s">
        <v>81</v>
      </c>
      <c r="AY1073" s="188" t="s">
        <v>157</v>
      </c>
    </row>
    <row r="1074" spans="2:65" s="1" customFormat="1" ht="25.5" customHeight="1">
      <c r="B1074" s="173"/>
      <c r="C1074" s="174" t="s">
        <v>1350</v>
      </c>
      <c r="D1074" s="174" t="s">
        <v>160</v>
      </c>
      <c r="E1074" s="175" t="s">
        <v>1351</v>
      </c>
      <c r="F1074" s="176" t="s">
        <v>1352</v>
      </c>
      <c r="G1074" s="177" t="s">
        <v>163</v>
      </c>
      <c r="H1074" s="178">
        <v>21</v>
      </c>
      <c r="I1074" s="179"/>
      <c r="J1074" s="180">
        <f>ROUND(I1074*H1074,2)</f>
        <v>0</v>
      </c>
      <c r="K1074" s="176" t="s">
        <v>5</v>
      </c>
      <c r="L1074" s="40"/>
      <c r="M1074" s="181" t="s">
        <v>5</v>
      </c>
      <c r="N1074" s="182" t="s">
        <v>44</v>
      </c>
      <c r="O1074" s="41"/>
      <c r="P1074" s="183">
        <f>O1074*H1074</f>
        <v>0</v>
      </c>
      <c r="Q1074" s="183">
        <v>0</v>
      </c>
      <c r="R1074" s="183">
        <f>Q1074*H1074</f>
        <v>0</v>
      </c>
      <c r="S1074" s="183">
        <v>0</v>
      </c>
      <c r="T1074" s="184">
        <f>S1074*H1074</f>
        <v>0</v>
      </c>
      <c r="AR1074" s="23" t="s">
        <v>253</v>
      </c>
      <c r="AT1074" s="23" t="s">
        <v>160</v>
      </c>
      <c r="AU1074" s="23" t="s">
        <v>83</v>
      </c>
      <c r="AY1074" s="23" t="s">
        <v>157</v>
      </c>
      <c r="BE1074" s="185">
        <f>IF(N1074="základní",J1074,0)</f>
        <v>0</v>
      </c>
      <c r="BF1074" s="185">
        <f>IF(N1074="snížená",J1074,0)</f>
        <v>0</v>
      </c>
      <c r="BG1074" s="185">
        <f>IF(N1074="zákl. přenesená",J1074,0)</f>
        <v>0</v>
      </c>
      <c r="BH1074" s="185">
        <f>IF(N1074="sníž. přenesená",J1074,0)</f>
        <v>0</v>
      </c>
      <c r="BI1074" s="185">
        <f>IF(N1074="nulová",J1074,0)</f>
        <v>0</v>
      </c>
      <c r="BJ1074" s="23" t="s">
        <v>81</v>
      </c>
      <c r="BK1074" s="185">
        <f>ROUND(I1074*H1074,2)</f>
        <v>0</v>
      </c>
      <c r="BL1074" s="23" t="s">
        <v>253</v>
      </c>
      <c r="BM1074" s="23" t="s">
        <v>1353</v>
      </c>
    </row>
    <row r="1075" spans="2:51" s="11" customFormat="1" ht="13.5">
      <c r="B1075" s="186"/>
      <c r="D1075" s="187" t="s">
        <v>167</v>
      </c>
      <c r="E1075" s="188" t="s">
        <v>5</v>
      </c>
      <c r="F1075" s="189" t="s">
        <v>1354</v>
      </c>
      <c r="H1075" s="190">
        <v>21</v>
      </c>
      <c r="I1075" s="191"/>
      <c r="L1075" s="186"/>
      <c r="M1075" s="192"/>
      <c r="N1075" s="193"/>
      <c r="O1075" s="193"/>
      <c r="P1075" s="193"/>
      <c r="Q1075" s="193"/>
      <c r="R1075" s="193"/>
      <c r="S1075" s="193"/>
      <c r="T1075" s="194"/>
      <c r="AT1075" s="188" t="s">
        <v>167</v>
      </c>
      <c r="AU1075" s="188" t="s">
        <v>83</v>
      </c>
      <c r="AV1075" s="11" t="s">
        <v>83</v>
      </c>
      <c r="AW1075" s="11" t="s">
        <v>36</v>
      </c>
      <c r="AX1075" s="11" t="s">
        <v>81</v>
      </c>
      <c r="AY1075" s="188" t="s">
        <v>157</v>
      </c>
    </row>
    <row r="1076" spans="2:65" s="1" customFormat="1" ht="16.5" customHeight="1">
      <c r="B1076" s="173"/>
      <c r="C1076" s="174" t="s">
        <v>1355</v>
      </c>
      <c r="D1076" s="174" t="s">
        <v>160</v>
      </c>
      <c r="E1076" s="175" t="s">
        <v>1356</v>
      </c>
      <c r="F1076" s="176" t="s">
        <v>1357</v>
      </c>
      <c r="G1076" s="177" t="s">
        <v>163</v>
      </c>
      <c r="H1076" s="178">
        <v>23</v>
      </c>
      <c r="I1076" s="179"/>
      <c r="J1076" s="180">
        <f>ROUND(I1076*H1076,2)</f>
        <v>0</v>
      </c>
      <c r="K1076" s="176" t="s">
        <v>5</v>
      </c>
      <c r="L1076" s="40"/>
      <c r="M1076" s="181" t="s">
        <v>5</v>
      </c>
      <c r="N1076" s="182" t="s">
        <v>44</v>
      </c>
      <c r="O1076" s="41"/>
      <c r="P1076" s="183">
        <f>O1076*H1076</f>
        <v>0</v>
      </c>
      <c r="Q1076" s="183">
        <v>0</v>
      </c>
      <c r="R1076" s="183">
        <f>Q1076*H1076</f>
        <v>0</v>
      </c>
      <c r="S1076" s="183">
        <v>0</v>
      </c>
      <c r="T1076" s="184">
        <f>S1076*H1076</f>
        <v>0</v>
      </c>
      <c r="AR1076" s="23" t="s">
        <v>253</v>
      </c>
      <c r="AT1076" s="23" t="s">
        <v>160</v>
      </c>
      <c r="AU1076" s="23" t="s">
        <v>83</v>
      </c>
      <c r="AY1076" s="23" t="s">
        <v>157</v>
      </c>
      <c r="BE1076" s="185">
        <f>IF(N1076="základní",J1076,0)</f>
        <v>0</v>
      </c>
      <c r="BF1076" s="185">
        <f>IF(N1076="snížená",J1076,0)</f>
        <v>0</v>
      </c>
      <c r="BG1076" s="185">
        <f>IF(N1076="zákl. přenesená",J1076,0)</f>
        <v>0</v>
      </c>
      <c r="BH1076" s="185">
        <f>IF(N1076="sníž. přenesená",J1076,0)</f>
        <v>0</v>
      </c>
      <c r="BI1076" s="185">
        <f>IF(N1076="nulová",J1076,0)</f>
        <v>0</v>
      </c>
      <c r="BJ1076" s="23" t="s">
        <v>81</v>
      </c>
      <c r="BK1076" s="185">
        <f>ROUND(I1076*H1076,2)</f>
        <v>0</v>
      </c>
      <c r="BL1076" s="23" t="s">
        <v>253</v>
      </c>
      <c r="BM1076" s="23" t="s">
        <v>1358</v>
      </c>
    </row>
    <row r="1077" spans="2:51" s="11" customFormat="1" ht="13.5">
      <c r="B1077" s="186"/>
      <c r="D1077" s="187" t="s">
        <v>167</v>
      </c>
      <c r="E1077" s="188" t="s">
        <v>5</v>
      </c>
      <c r="F1077" s="189" t="s">
        <v>1323</v>
      </c>
      <c r="H1077" s="190">
        <v>23</v>
      </c>
      <c r="I1077" s="191"/>
      <c r="L1077" s="186"/>
      <c r="M1077" s="192"/>
      <c r="N1077" s="193"/>
      <c r="O1077" s="193"/>
      <c r="P1077" s="193"/>
      <c r="Q1077" s="193"/>
      <c r="R1077" s="193"/>
      <c r="S1077" s="193"/>
      <c r="T1077" s="194"/>
      <c r="AT1077" s="188" t="s">
        <v>167</v>
      </c>
      <c r="AU1077" s="188" t="s">
        <v>83</v>
      </c>
      <c r="AV1077" s="11" t="s">
        <v>83</v>
      </c>
      <c r="AW1077" s="11" t="s">
        <v>36</v>
      </c>
      <c r="AX1077" s="11" t="s">
        <v>81</v>
      </c>
      <c r="AY1077" s="188" t="s">
        <v>157</v>
      </c>
    </row>
    <row r="1078" spans="2:65" s="1" customFormat="1" ht="27.75" customHeight="1">
      <c r="B1078" s="173"/>
      <c r="C1078" s="174" t="s">
        <v>1359</v>
      </c>
      <c r="D1078" s="174" t="s">
        <v>160</v>
      </c>
      <c r="E1078" s="175" t="s">
        <v>1360</v>
      </c>
      <c r="F1078" s="176" t="s">
        <v>3307</v>
      </c>
      <c r="G1078" s="177" t="s">
        <v>163</v>
      </c>
      <c r="H1078" s="178">
        <v>1</v>
      </c>
      <c r="I1078" s="179"/>
      <c r="J1078" s="180">
        <f>ROUND(I1078*H1078,2)</f>
        <v>0</v>
      </c>
      <c r="K1078" s="176" t="s">
        <v>5</v>
      </c>
      <c r="L1078" s="40"/>
      <c r="M1078" s="181" t="s">
        <v>5</v>
      </c>
      <c r="N1078" s="182" t="s">
        <v>44</v>
      </c>
      <c r="O1078" s="41"/>
      <c r="P1078" s="183">
        <f>O1078*H1078</f>
        <v>0</v>
      </c>
      <c r="Q1078" s="183">
        <v>0</v>
      </c>
      <c r="R1078" s="183">
        <f>Q1078*H1078</f>
        <v>0</v>
      </c>
      <c r="S1078" s="183">
        <v>0</v>
      </c>
      <c r="T1078" s="184">
        <f>S1078*H1078</f>
        <v>0</v>
      </c>
      <c r="AR1078" s="23" t="s">
        <v>253</v>
      </c>
      <c r="AT1078" s="23" t="s">
        <v>160</v>
      </c>
      <c r="AU1078" s="23" t="s">
        <v>83</v>
      </c>
      <c r="AY1078" s="23" t="s">
        <v>157</v>
      </c>
      <c r="BE1078" s="185">
        <f>IF(N1078="základní",J1078,0)</f>
        <v>0</v>
      </c>
      <c r="BF1078" s="185">
        <f>IF(N1078="snížená",J1078,0)</f>
        <v>0</v>
      </c>
      <c r="BG1078" s="185">
        <f>IF(N1078="zákl. přenesená",J1078,0)</f>
        <v>0</v>
      </c>
      <c r="BH1078" s="185">
        <f>IF(N1078="sníž. přenesená",J1078,0)</f>
        <v>0</v>
      </c>
      <c r="BI1078" s="185">
        <f>IF(N1078="nulová",J1078,0)</f>
        <v>0</v>
      </c>
      <c r="BJ1078" s="23" t="s">
        <v>81</v>
      </c>
      <c r="BK1078" s="185">
        <f>ROUND(I1078*H1078,2)</f>
        <v>0</v>
      </c>
      <c r="BL1078" s="23" t="s">
        <v>253</v>
      </c>
      <c r="BM1078" s="23" t="s">
        <v>1361</v>
      </c>
    </row>
    <row r="1079" spans="2:51" s="11" customFormat="1" ht="13.5">
      <c r="B1079" s="186"/>
      <c r="D1079" s="187" t="s">
        <v>167</v>
      </c>
      <c r="E1079" s="188" t="s">
        <v>5</v>
      </c>
      <c r="F1079" s="189" t="s">
        <v>1362</v>
      </c>
      <c r="H1079" s="190">
        <v>1</v>
      </c>
      <c r="I1079" s="191"/>
      <c r="L1079" s="186"/>
      <c r="M1079" s="192"/>
      <c r="N1079" s="193"/>
      <c r="O1079" s="193"/>
      <c r="P1079" s="193"/>
      <c r="Q1079" s="193"/>
      <c r="R1079" s="193"/>
      <c r="S1079" s="193"/>
      <c r="T1079" s="194"/>
      <c r="AT1079" s="188" t="s">
        <v>167</v>
      </c>
      <c r="AU1079" s="188" t="s">
        <v>83</v>
      </c>
      <c r="AV1079" s="11" t="s">
        <v>83</v>
      </c>
      <c r="AW1079" s="11" t="s">
        <v>36</v>
      </c>
      <c r="AX1079" s="11" t="s">
        <v>81</v>
      </c>
      <c r="AY1079" s="188" t="s">
        <v>157</v>
      </c>
    </row>
    <row r="1080" spans="2:65" s="1" customFormat="1" ht="34.5" customHeight="1">
      <c r="B1080" s="173"/>
      <c r="C1080" s="174" t="s">
        <v>1363</v>
      </c>
      <c r="D1080" s="174" t="s">
        <v>160</v>
      </c>
      <c r="E1080" s="175" t="s">
        <v>1364</v>
      </c>
      <c r="F1080" s="176" t="s">
        <v>3308</v>
      </c>
      <c r="G1080" s="177" t="s">
        <v>163</v>
      </c>
      <c r="H1080" s="178">
        <v>18</v>
      </c>
      <c r="I1080" s="179"/>
      <c r="J1080" s="180">
        <f>ROUND(I1080*H1080,2)</f>
        <v>0</v>
      </c>
      <c r="K1080" s="176" t="s">
        <v>5</v>
      </c>
      <c r="L1080" s="40"/>
      <c r="M1080" s="181" t="s">
        <v>5</v>
      </c>
      <c r="N1080" s="182" t="s">
        <v>44</v>
      </c>
      <c r="O1080" s="41"/>
      <c r="P1080" s="183">
        <f>O1080*H1080</f>
        <v>0</v>
      </c>
      <c r="Q1080" s="183">
        <v>0</v>
      </c>
      <c r="R1080" s="183">
        <f>Q1080*H1080</f>
        <v>0</v>
      </c>
      <c r="S1080" s="183">
        <v>0</v>
      </c>
      <c r="T1080" s="184">
        <f>S1080*H1080</f>
        <v>0</v>
      </c>
      <c r="AR1080" s="23" t="s">
        <v>253</v>
      </c>
      <c r="AT1080" s="23" t="s">
        <v>160</v>
      </c>
      <c r="AU1080" s="23" t="s">
        <v>83</v>
      </c>
      <c r="AY1080" s="23" t="s">
        <v>157</v>
      </c>
      <c r="BE1080" s="185">
        <f>IF(N1080="základní",J1080,0)</f>
        <v>0</v>
      </c>
      <c r="BF1080" s="185">
        <f>IF(N1080="snížená",J1080,0)</f>
        <v>0</v>
      </c>
      <c r="BG1080" s="185">
        <f>IF(N1080="zákl. přenesená",J1080,0)</f>
        <v>0</v>
      </c>
      <c r="BH1080" s="185">
        <f>IF(N1080="sníž. přenesená",J1080,0)</f>
        <v>0</v>
      </c>
      <c r="BI1080" s="185">
        <f>IF(N1080="nulová",J1080,0)</f>
        <v>0</v>
      </c>
      <c r="BJ1080" s="23" t="s">
        <v>81</v>
      </c>
      <c r="BK1080" s="185">
        <f>ROUND(I1080*H1080,2)</f>
        <v>0</v>
      </c>
      <c r="BL1080" s="23" t="s">
        <v>253</v>
      </c>
      <c r="BM1080" s="23" t="s">
        <v>1365</v>
      </c>
    </row>
    <row r="1081" spans="2:51" s="11" customFormat="1" ht="13.5">
      <c r="B1081" s="186"/>
      <c r="D1081" s="187" t="s">
        <v>167</v>
      </c>
      <c r="E1081" s="188" t="s">
        <v>5</v>
      </c>
      <c r="F1081" s="189" t="s">
        <v>1362</v>
      </c>
      <c r="H1081" s="190">
        <v>18</v>
      </c>
      <c r="I1081" s="191"/>
      <c r="L1081" s="186"/>
      <c r="M1081" s="192"/>
      <c r="N1081" s="193"/>
      <c r="O1081" s="193"/>
      <c r="P1081" s="193"/>
      <c r="Q1081" s="193"/>
      <c r="R1081" s="193"/>
      <c r="S1081" s="193"/>
      <c r="T1081" s="194"/>
      <c r="AT1081" s="188" t="s">
        <v>167</v>
      </c>
      <c r="AU1081" s="188" t="s">
        <v>83</v>
      </c>
      <c r="AV1081" s="11" t="s">
        <v>83</v>
      </c>
      <c r="AW1081" s="11" t="s">
        <v>36</v>
      </c>
      <c r="AX1081" s="11" t="s">
        <v>81</v>
      </c>
      <c r="AY1081" s="188" t="s">
        <v>157</v>
      </c>
    </row>
    <row r="1082" spans="2:65" s="1" customFormat="1" ht="25.5" customHeight="1">
      <c r="B1082" s="173"/>
      <c r="C1082" s="174" t="s">
        <v>1366</v>
      </c>
      <c r="D1082" s="174" t="s">
        <v>160</v>
      </c>
      <c r="E1082" s="175" t="s">
        <v>1367</v>
      </c>
      <c r="F1082" s="176" t="s">
        <v>1368</v>
      </c>
      <c r="G1082" s="177" t="s">
        <v>163</v>
      </c>
      <c r="H1082" s="178">
        <v>10</v>
      </c>
      <c r="I1082" s="179"/>
      <c r="J1082" s="180">
        <f>ROUND(I1082*H1082,2)</f>
        <v>0</v>
      </c>
      <c r="K1082" s="176" t="s">
        <v>5</v>
      </c>
      <c r="L1082" s="40"/>
      <c r="M1082" s="181" t="s">
        <v>5</v>
      </c>
      <c r="N1082" s="182" t="s">
        <v>44</v>
      </c>
      <c r="O1082" s="41"/>
      <c r="P1082" s="183">
        <f>O1082*H1082</f>
        <v>0</v>
      </c>
      <c r="Q1082" s="183">
        <v>0</v>
      </c>
      <c r="R1082" s="183">
        <f>Q1082*H1082</f>
        <v>0</v>
      </c>
      <c r="S1082" s="183">
        <v>0</v>
      </c>
      <c r="T1082" s="184">
        <f>S1082*H1082</f>
        <v>0</v>
      </c>
      <c r="AR1082" s="23" t="s">
        <v>253</v>
      </c>
      <c r="AT1082" s="23" t="s">
        <v>160</v>
      </c>
      <c r="AU1082" s="23" t="s">
        <v>83</v>
      </c>
      <c r="AY1082" s="23" t="s">
        <v>157</v>
      </c>
      <c r="BE1082" s="185">
        <f>IF(N1082="základní",J1082,0)</f>
        <v>0</v>
      </c>
      <c r="BF1082" s="185">
        <f>IF(N1082="snížená",J1082,0)</f>
        <v>0</v>
      </c>
      <c r="BG1082" s="185">
        <f>IF(N1082="zákl. přenesená",J1082,0)</f>
        <v>0</v>
      </c>
      <c r="BH1082" s="185">
        <f>IF(N1082="sníž. přenesená",J1082,0)</f>
        <v>0</v>
      </c>
      <c r="BI1082" s="185">
        <f>IF(N1082="nulová",J1082,0)</f>
        <v>0</v>
      </c>
      <c r="BJ1082" s="23" t="s">
        <v>81</v>
      </c>
      <c r="BK1082" s="185">
        <f>ROUND(I1082*H1082,2)</f>
        <v>0</v>
      </c>
      <c r="BL1082" s="23" t="s">
        <v>253</v>
      </c>
      <c r="BM1082" s="23" t="s">
        <v>1369</v>
      </c>
    </row>
    <row r="1083" spans="2:51" s="11" customFormat="1" ht="13.5">
      <c r="B1083" s="186"/>
      <c r="D1083" s="187" t="s">
        <v>167</v>
      </c>
      <c r="E1083" s="188" t="s">
        <v>5</v>
      </c>
      <c r="F1083" s="189" t="s">
        <v>1370</v>
      </c>
      <c r="H1083" s="190">
        <v>10</v>
      </c>
      <c r="I1083" s="191"/>
      <c r="L1083" s="186"/>
      <c r="M1083" s="192"/>
      <c r="N1083" s="193"/>
      <c r="O1083" s="193"/>
      <c r="P1083" s="193"/>
      <c r="Q1083" s="193"/>
      <c r="R1083" s="193"/>
      <c r="S1083" s="193"/>
      <c r="T1083" s="194"/>
      <c r="AT1083" s="188" t="s">
        <v>167</v>
      </c>
      <c r="AU1083" s="188" t="s">
        <v>83</v>
      </c>
      <c r="AV1083" s="11" t="s">
        <v>83</v>
      </c>
      <c r="AW1083" s="11" t="s">
        <v>36</v>
      </c>
      <c r="AX1083" s="11" t="s">
        <v>81</v>
      </c>
      <c r="AY1083" s="188" t="s">
        <v>157</v>
      </c>
    </row>
    <row r="1084" spans="2:65" s="1" customFormat="1" ht="25.5" customHeight="1">
      <c r="B1084" s="173"/>
      <c r="C1084" s="174" t="s">
        <v>1371</v>
      </c>
      <c r="D1084" s="174" t="s">
        <v>160</v>
      </c>
      <c r="E1084" s="175" t="s">
        <v>1372</v>
      </c>
      <c r="F1084" s="176" t="s">
        <v>1373</v>
      </c>
      <c r="G1084" s="177" t="s">
        <v>163</v>
      </c>
      <c r="H1084" s="178">
        <v>1</v>
      </c>
      <c r="I1084" s="179"/>
      <c r="J1084" s="180">
        <f>ROUND(I1084*H1084,2)</f>
        <v>0</v>
      </c>
      <c r="K1084" s="176" t="s">
        <v>5</v>
      </c>
      <c r="L1084" s="40"/>
      <c r="M1084" s="181" t="s">
        <v>5</v>
      </c>
      <c r="N1084" s="182" t="s">
        <v>44</v>
      </c>
      <c r="O1084" s="41"/>
      <c r="P1084" s="183">
        <f>O1084*H1084</f>
        <v>0</v>
      </c>
      <c r="Q1084" s="183">
        <v>0</v>
      </c>
      <c r="R1084" s="183">
        <f>Q1084*H1084</f>
        <v>0</v>
      </c>
      <c r="S1084" s="183">
        <v>0</v>
      </c>
      <c r="T1084" s="184">
        <f>S1084*H1084</f>
        <v>0</v>
      </c>
      <c r="AR1084" s="23" t="s">
        <v>253</v>
      </c>
      <c r="AT1084" s="23" t="s">
        <v>160</v>
      </c>
      <c r="AU1084" s="23" t="s">
        <v>83</v>
      </c>
      <c r="AY1084" s="23" t="s">
        <v>157</v>
      </c>
      <c r="BE1084" s="185">
        <f>IF(N1084="základní",J1084,0)</f>
        <v>0</v>
      </c>
      <c r="BF1084" s="185">
        <f>IF(N1084="snížená",J1084,0)</f>
        <v>0</v>
      </c>
      <c r="BG1084" s="185">
        <f>IF(N1084="zákl. přenesená",J1084,0)</f>
        <v>0</v>
      </c>
      <c r="BH1084" s="185">
        <f>IF(N1084="sníž. přenesená",J1084,0)</f>
        <v>0</v>
      </c>
      <c r="BI1084" s="185">
        <f>IF(N1084="nulová",J1084,0)</f>
        <v>0</v>
      </c>
      <c r="BJ1084" s="23" t="s">
        <v>81</v>
      </c>
      <c r="BK1084" s="185">
        <f>ROUND(I1084*H1084,2)</f>
        <v>0</v>
      </c>
      <c r="BL1084" s="23" t="s">
        <v>253</v>
      </c>
      <c r="BM1084" s="23" t="s">
        <v>1374</v>
      </c>
    </row>
    <row r="1085" spans="2:65" s="1" customFormat="1" ht="16.5" customHeight="1">
      <c r="B1085" s="173"/>
      <c r="C1085" s="174" t="s">
        <v>1375</v>
      </c>
      <c r="D1085" s="174" t="s">
        <v>160</v>
      </c>
      <c r="E1085" s="175" t="s">
        <v>1376</v>
      </c>
      <c r="F1085" s="176" t="s">
        <v>3291</v>
      </c>
      <c r="G1085" s="177" t="s">
        <v>163</v>
      </c>
      <c r="H1085" s="178">
        <v>9</v>
      </c>
      <c r="I1085" s="179"/>
      <c r="J1085" s="180">
        <f>ROUND(I1085*H1085,2)</f>
        <v>0</v>
      </c>
      <c r="K1085" s="176" t="s">
        <v>5</v>
      </c>
      <c r="L1085" s="40"/>
      <c r="M1085" s="181" t="s">
        <v>5</v>
      </c>
      <c r="N1085" s="182" t="s">
        <v>44</v>
      </c>
      <c r="O1085" s="41"/>
      <c r="P1085" s="183">
        <f>O1085*H1085</f>
        <v>0</v>
      </c>
      <c r="Q1085" s="183">
        <v>0</v>
      </c>
      <c r="R1085" s="183">
        <f>Q1085*H1085</f>
        <v>0</v>
      </c>
      <c r="S1085" s="183">
        <v>0</v>
      </c>
      <c r="T1085" s="184">
        <f>S1085*H1085</f>
        <v>0</v>
      </c>
      <c r="AR1085" s="23" t="s">
        <v>253</v>
      </c>
      <c r="AT1085" s="23" t="s">
        <v>160</v>
      </c>
      <c r="AU1085" s="23" t="s">
        <v>83</v>
      </c>
      <c r="AY1085" s="23" t="s">
        <v>157</v>
      </c>
      <c r="BE1085" s="185">
        <f>IF(N1085="základní",J1085,0)</f>
        <v>0</v>
      </c>
      <c r="BF1085" s="185">
        <f>IF(N1085="snížená",J1085,0)</f>
        <v>0</v>
      </c>
      <c r="BG1085" s="185">
        <f>IF(N1085="zákl. přenesená",J1085,0)</f>
        <v>0</v>
      </c>
      <c r="BH1085" s="185">
        <f>IF(N1085="sníž. přenesená",J1085,0)</f>
        <v>0</v>
      </c>
      <c r="BI1085" s="185">
        <f>IF(N1085="nulová",J1085,0)</f>
        <v>0</v>
      </c>
      <c r="BJ1085" s="23" t="s">
        <v>81</v>
      </c>
      <c r="BK1085" s="185">
        <f>ROUND(I1085*H1085,2)</f>
        <v>0</v>
      </c>
      <c r="BL1085" s="23" t="s">
        <v>253</v>
      </c>
      <c r="BM1085" s="23" t="s">
        <v>1377</v>
      </c>
    </row>
    <row r="1086" spans="2:63" s="10" customFormat="1" ht="37.35" customHeight="1">
      <c r="B1086" s="160"/>
      <c r="D1086" s="161" t="s">
        <v>72</v>
      </c>
      <c r="E1086" s="162" t="s">
        <v>1378</v>
      </c>
      <c r="F1086" s="162" t="s">
        <v>1379</v>
      </c>
      <c r="I1086" s="163"/>
      <c r="J1086" s="164">
        <f>BK1086</f>
        <v>0</v>
      </c>
      <c r="L1086" s="160"/>
      <c r="M1086" s="165"/>
      <c r="N1086" s="166"/>
      <c r="O1086" s="166"/>
      <c r="P1086" s="167">
        <f>SUM(P1087:P1094)</f>
        <v>0</v>
      </c>
      <c r="Q1086" s="166"/>
      <c r="R1086" s="167">
        <f>SUM(R1087:R1094)</f>
        <v>0</v>
      </c>
      <c r="S1086" s="166"/>
      <c r="T1086" s="168">
        <f>SUM(T1087:T1094)</f>
        <v>0</v>
      </c>
      <c r="AR1086" s="161" t="s">
        <v>165</v>
      </c>
      <c r="AT1086" s="169" t="s">
        <v>72</v>
      </c>
      <c r="AU1086" s="169" t="s">
        <v>73</v>
      </c>
      <c r="AY1086" s="161" t="s">
        <v>157</v>
      </c>
      <c r="BK1086" s="170">
        <f>SUM(BK1087:BK1094)</f>
        <v>0</v>
      </c>
    </row>
    <row r="1087" spans="2:65" s="1" customFormat="1" ht="25.5" customHeight="1">
      <c r="B1087" s="173"/>
      <c r="C1087" s="174" t="s">
        <v>1380</v>
      </c>
      <c r="D1087" s="174" t="s">
        <v>160</v>
      </c>
      <c r="E1087" s="175" t="s">
        <v>1381</v>
      </c>
      <c r="F1087" s="176" t="s">
        <v>1382</v>
      </c>
      <c r="G1087" s="177" t="s">
        <v>1383</v>
      </c>
      <c r="H1087" s="178">
        <v>400</v>
      </c>
      <c r="I1087" s="179"/>
      <c r="J1087" s="180">
        <f>ROUND(I1087*H1087,2)</f>
        <v>0</v>
      </c>
      <c r="K1087" s="176" t="s">
        <v>164</v>
      </c>
      <c r="L1087" s="40"/>
      <c r="M1087" s="181" t="s">
        <v>5</v>
      </c>
      <c r="N1087" s="182" t="s">
        <v>44</v>
      </c>
      <c r="O1087" s="41"/>
      <c r="P1087" s="183">
        <f>O1087*H1087</f>
        <v>0</v>
      </c>
      <c r="Q1087" s="183">
        <v>0</v>
      </c>
      <c r="R1087" s="183">
        <f>Q1087*H1087</f>
        <v>0</v>
      </c>
      <c r="S1087" s="183">
        <v>0</v>
      </c>
      <c r="T1087" s="184">
        <f>S1087*H1087</f>
        <v>0</v>
      </c>
      <c r="AR1087" s="23" t="s">
        <v>1384</v>
      </c>
      <c r="AT1087" s="23" t="s">
        <v>160</v>
      </c>
      <c r="AU1087" s="23" t="s">
        <v>81</v>
      </c>
      <c r="AY1087" s="23" t="s">
        <v>157</v>
      </c>
      <c r="BE1087" s="185">
        <f>IF(N1087="základní",J1087,0)</f>
        <v>0</v>
      </c>
      <c r="BF1087" s="185">
        <f>IF(N1087="snížená",J1087,0)</f>
        <v>0</v>
      </c>
      <c r="BG1087" s="185">
        <f>IF(N1087="zákl. přenesená",J1087,0)</f>
        <v>0</v>
      </c>
      <c r="BH1087" s="185">
        <f>IF(N1087="sníž. přenesená",J1087,0)</f>
        <v>0</v>
      </c>
      <c r="BI1087" s="185">
        <f>IF(N1087="nulová",J1087,0)</f>
        <v>0</v>
      </c>
      <c r="BJ1087" s="23" t="s">
        <v>81</v>
      </c>
      <c r="BK1087" s="185">
        <f>ROUND(I1087*H1087,2)</f>
        <v>0</v>
      </c>
      <c r="BL1087" s="23" t="s">
        <v>1384</v>
      </c>
      <c r="BM1087" s="23" t="s">
        <v>1385</v>
      </c>
    </row>
    <row r="1088" spans="2:51" s="11" customFormat="1" ht="13.5">
      <c r="B1088" s="186"/>
      <c r="D1088" s="187" t="s">
        <v>167</v>
      </c>
      <c r="E1088" s="188" t="s">
        <v>5</v>
      </c>
      <c r="F1088" s="189" t="s">
        <v>1386</v>
      </c>
      <c r="H1088" s="190">
        <v>80</v>
      </c>
      <c r="I1088" s="191"/>
      <c r="L1088" s="186"/>
      <c r="M1088" s="192"/>
      <c r="N1088" s="193"/>
      <c r="O1088" s="193"/>
      <c r="P1088" s="193"/>
      <c r="Q1088" s="193"/>
      <c r="R1088" s="193"/>
      <c r="S1088" s="193"/>
      <c r="T1088" s="194"/>
      <c r="AT1088" s="188" t="s">
        <v>167</v>
      </c>
      <c r="AU1088" s="188" t="s">
        <v>81</v>
      </c>
      <c r="AV1088" s="11" t="s">
        <v>83</v>
      </c>
      <c r="AW1088" s="11" t="s">
        <v>36</v>
      </c>
      <c r="AX1088" s="11" t="s">
        <v>73</v>
      </c>
      <c r="AY1088" s="188" t="s">
        <v>157</v>
      </c>
    </row>
    <row r="1089" spans="2:51" s="11" customFormat="1" ht="13.5">
      <c r="B1089" s="186"/>
      <c r="D1089" s="187" t="s">
        <v>167</v>
      </c>
      <c r="E1089" s="188" t="s">
        <v>5</v>
      </c>
      <c r="F1089" s="189" t="s">
        <v>1387</v>
      </c>
      <c r="H1089" s="190">
        <v>320</v>
      </c>
      <c r="I1089" s="191"/>
      <c r="L1089" s="186"/>
      <c r="M1089" s="192"/>
      <c r="N1089" s="193"/>
      <c r="O1089" s="193"/>
      <c r="P1089" s="193"/>
      <c r="Q1089" s="193"/>
      <c r="R1089" s="193"/>
      <c r="S1089" s="193"/>
      <c r="T1089" s="194"/>
      <c r="AT1089" s="188" t="s">
        <v>167</v>
      </c>
      <c r="AU1089" s="188" t="s">
        <v>81</v>
      </c>
      <c r="AV1089" s="11" t="s">
        <v>83</v>
      </c>
      <c r="AW1089" s="11" t="s">
        <v>36</v>
      </c>
      <c r="AX1089" s="11" t="s">
        <v>73</v>
      </c>
      <c r="AY1089" s="188" t="s">
        <v>157</v>
      </c>
    </row>
    <row r="1090" spans="2:51" s="12" customFormat="1" ht="13.5">
      <c r="B1090" s="198"/>
      <c r="D1090" s="187" t="s">
        <v>167</v>
      </c>
      <c r="E1090" s="199" t="s">
        <v>5</v>
      </c>
      <c r="F1090" s="200" t="s">
        <v>523</v>
      </c>
      <c r="H1090" s="201">
        <v>400</v>
      </c>
      <c r="I1090" s="202"/>
      <c r="L1090" s="198"/>
      <c r="M1090" s="203"/>
      <c r="N1090" s="204"/>
      <c r="O1090" s="204"/>
      <c r="P1090" s="204"/>
      <c r="Q1090" s="204"/>
      <c r="R1090" s="204"/>
      <c r="S1090" s="204"/>
      <c r="T1090" s="205"/>
      <c r="AT1090" s="199" t="s">
        <v>167</v>
      </c>
      <c r="AU1090" s="199" t="s">
        <v>81</v>
      </c>
      <c r="AV1090" s="12" t="s">
        <v>165</v>
      </c>
      <c r="AW1090" s="12" t="s">
        <v>36</v>
      </c>
      <c r="AX1090" s="12" t="s">
        <v>81</v>
      </c>
      <c r="AY1090" s="199" t="s">
        <v>157</v>
      </c>
    </row>
    <row r="1091" spans="2:65" s="1" customFormat="1" ht="16.5" customHeight="1">
      <c r="B1091" s="173"/>
      <c r="C1091" s="174" t="s">
        <v>1388</v>
      </c>
      <c r="D1091" s="174" t="s">
        <v>160</v>
      </c>
      <c r="E1091" s="175" t="s">
        <v>1389</v>
      </c>
      <c r="F1091" s="176" t="s">
        <v>1390</v>
      </c>
      <c r="G1091" s="177" t="s">
        <v>1383</v>
      </c>
      <c r="H1091" s="178">
        <v>360</v>
      </c>
      <c r="I1091" s="179"/>
      <c r="J1091" s="180">
        <f>ROUND(I1091*H1091,2)</f>
        <v>0</v>
      </c>
      <c r="K1091" s="176" t="s">
        <v>164</v>
      </c>
      <c r="L1091" s="40"/>
      <c r="M1091" s="181" t="s">
        <v>5</v>
      </c>
      <c r="N1091" s="182" t="s">
        <v>44</v>
      </c>
      <c r="O1091" s="41"/>
      <c r="P1091" s="183">
        <f>O1091*H1091</f>
        <v>0</v>
      </c>
      <c r="Q1091" s="183">
        <v>0</v>
      </c>
      <c r="R1091" s="183">
        <f>Q1091*H1091</f>
        <v>0</v>
      </c>
      <c r="S1091" s="183">
        <v>0</v>
      </c>
      <c r="T1091" s="184">
        <f>S1091*H1091</f>
        <v>0</v>
      </c>
      <c r="AR1091" s="23" t="s">
        <v>1384</v>
      </c>
      <c r="AT1091" s="23" t="s">
        <v>160</v>
      </c>
      <c r="AU1091" s="23" t="s">
        <v>81</v>
      </c>
      <c r="AY1091" s="23" t="s">
        <v>157</v>
      </c>
      <c r="BE1091" s="185">
        <f>IF(N1091="základní",J1091,0)</f>
        <v>0</v>
      </c>
      <c r="BF1091" s="185">
        <f>IF(N1091="snížená",J1091,0)</f>
        <v>0</v>
      </c>
      <c r="BG1091" s="185">
        <f>IF(N1091="zákl. přenesená",J1091,0)</f>
        <v>0</v>
      </c>
      <c r="BH1091" s="185">
        <f>IF(N1091="sníž. přenesená",J1091,0)</f>
        <v>0</v>
      </c>
      <c r="BI1091" s="185">
        <f>IF(N1091="nulová",J1091,0)</f>
        <v>0</v>
      </c>
      <c r="BJ1091" s="23" t="s">
        <v>81</v>
      </c>
      <c r="BK1091" s="185">
        <f>ROUND(I1091*H1091,2)</f>
        <v>0</v>
      </c>
      <c r="BL1091" s="23" t="s">
        <v>1384</v>
      </c>
      <c r="BM1091" s="23" t="s">
        <v>1391</v>
      </c>
    </row>
    <row r="1092" spans="2:51" s="11" customFormat="1" ht="13.5">
      <c r="B1092" s="186"/>
      <c r="D1092" s="187" t="s">
        <v>167</v>
      </c>
      <c r="E1092" s="188" t="s">
        <v>5</v>
      </c>
      <c r="F1092" s="189" t="s">
        <v>1392</v>
      </c>
      <c r="H1092" s="190">
        <v>40</v>
      </c>
      <c r="I1092" s="191"/>
      <c r="L1092" s="186"/>
      <c r="M1092" s="192"/>
      <c r="N1092" s="193"/>
      <c r="O1092" s="193"/>
      <c r="P1092" s="193"/>
      <c r="Q1092" s="193"/>
      <c r="R1092" s="193"/>
      <c r="S1092" s="193"/>
      <c r="T1092" s="194"/>
      <c r="AT1092" s="188" t="s">
        <v>167</v>
      </c>
      <c r="AU1092" s="188" t="s">
        <v>81</v>
      </c>
      <c r="AV1092" s="11" t="s">
        <v>83</v>
      </c>
      <c r="AW1092" s="11" t="s">
        <v>36</v>
      </c>
      <c r="AX1092" s="11" t="s">
        <v>73</v>
      </c>
      <c r="AY1092" s="188" t="s">
        <v>157</v>
      </c>
    </row>
    <row r="1093" spans="2:51" s="11" customFormat="1" ht="13.5">
      <c r="B1093" s="186"/>
      <c r="D1093" s="187" t="s">
        <v>167</v>
      </c>
      <c r="E1093" s="188" t="s">
        <v>5</v>
      </c>
      <c r="F1093" s="189" t="s">
        <v>1387</v>
      </c>
      <c r="H1093" s="190">
        <v>320</v>
      </c>
      <c r="I1093" s="191"/>
      <c r="L1093" s="186"/>
      <c r="M1093" s="192"/>
      <c r="N1093" s="193"/>
      <c r="O1093" s="193"/>
      <c r="P1093" s="193"/>
      <c r="Q1093" s="193"/>
      <c r="R1093" s="193"/>
      <c r="S1093" s="193"/>
      <c r="T1093" s="194"/>
      <c r="AT1093" s="188" t="s">
        <v>167</v>
      </c>
      <c r="AU1093" s="188" t="s">
        <v>81</v>
      </c>
      <c r="AV1093" s="11" t="s">
        <v>83</v>
      </c>
      <c r="AW1093" s="11" t="s">
        <v>36</v>
      </c>
      <c r="AX1093" s="11" t="s">
        <v>73</v>
      </c>
      <c r="AY1093" s="188" t="s">
        <v>157</v>
      </c>
    </row>
    <row r="1094" spans="2:51" s="12" customFormat="1" ht="13.5">
      <c r="B1094" s="198"/>
      <c r="D1094" s="187" t="s">
        <v>167</v>
      </c>
      <c r="E1094" s="199" t="s">
        <v>5</v>
      </c>
      <c r="F1094" s="200" t="s">
        <v>523</v>
      </c>
      <c r="H1094" s="201">
        <v>360</v>
      </c>
      <c r="I1094" s="202"/>
      <c r="L1094" s="198"/>
      <c r="M1094" s="203"/>
      <c r="N1094" s="204"/>
      <c r="O1094" s="204"/>
      <c r="P1094" s="204"/>
      <c r="Q1094" s="204"/>
      <c r="R1094" s="204"/>
      <c r="S1094" s="204"/>
      <c r="T1094" s="205"/>
      <c r="AT1094" s="199" t="s">
        <v>167</v>
      </c>
      <c r="AU1094" s="199" t="s">
        <v>81</v>
      </c>
      <c r="AV1094" s="12" t="s">
        <v>165</v>
      </c>
      <c r="AW1094" s="12" t="s">
        <v>36</v>
      </c>
      <c r="AX1094" s="12" t="s">
        <v>81</v>
      </c>
      <c r="AY1094" s="199" t="s">
        <v>157</v>
      </c>
    </row>
    <row r="1095" spans="2:63" s="10" customFormat="1" ht="37.35" customHeight="1">
      <c r="B1095" s="160"/>
      <c r="D1095" s="161" t="s">
        <v>72</v>
      </c>
      <c r="E1095" s="162" t="s">
        <v>1393</v>
      </c>
      <c r="F1095" s="162" t="s">
        <v>1394</v>
      </c>
      <c r="I1095" s="163"/>
      <c r="J1095" s="164">
        <f>BK1095</f>
        <v>0</v>
      </c>
      <c r="L1095" s="160"/>
      <c r="M1095" s="165"/>
      <c r="N1095" s="166"/>
      <c r="O1095" s="166"/>
      <c r="P1095" s="167">
        <f>SUM(P1096:P1107)</f>
        <v>0</v>
      </c>
      <c r="Q1095" s="166"/>
      <c r="R1095" s="167">
        <f>SUM(R1096:R1107)</f>
        <v>0</v>
      </c>
      <c r="S1095" s="166"/>
      <c r="T1095" s="168">
        <f>SUM(T1096:T1107)</f>
        <v>0</v>
      </c>
      <c r="AR1095" s="161" t="s">
        <v>165</v>
      </c>
      <c r="AT1095" s="169" t="s">
        <v>72</v>
      </c>
      <c r="AU1095" s="169" t="s">
        <v>73</v>
      </c>
      <c r="AY1095" s="161" t="s">
        <v>157</v>
      </c>
      <c r="BK1095" s="170">
        <f>SUM(BK1096:BK1107)</f>
        <v>0</v>
      </c>
    </row>
    <row r="1096" spans="2:65" s="1" customFormat="1" ht="25.5" customHeight="1">
      <c r="B1096" s="173"/>
      <c r="C1096" s="174" t="s">
        <v>1395</v>
      </c>
      <c r="D1096" s="174" t="s">
        <v>160</v>
      </c>
      <c r="E1096" s="175" t="s">
        <v>1396</v>
      </c>
      <c r="F1096" s="176" t="s">
        <v>3293</v>
      </c>
      <c r="G1096" s="177" t="s">
        <v>163</v>
      </c>
      <c r="H1096" s="178">
        <v>38</v>
      </c>
      <c r="I1096" s="179"/>
      <c r="J1096" s="180">
        <f>ROUND(I1096*H1096,2)</f>
        <v>0</v>
      </c>
      <c r="K1096" s="176" t="s">
        <v>5</v>
      </c>
      <c r="L1096" s="40"/>
      <c r="M1096" s="181" t="s">
        <v>5</v>
      </c>
      <c r="N1096" s="182" t="s">
        <v>44</v>
      </c>
      <c r="O1096" s="41"/>
      <c r="P1096" s="183">
        <f>O1096*H1096</f>
        <v>0</v>
      </c>
      <c r="Q1096" s="183">
        <v>0</v>
      </c>
      <c r="R1096" s="183">
        <f>Q1096*H1096</f>
        <v>0</v>
      </c>
      <c r="S1096" s="183">
        <v>0</v>
      </c>
      <c r="T1096" s="184">
        <f>S1096*H1096</f>
        <v>0</v>
      </c>
      <c r="AR1096" s="23" t="s">
        <v>1384</v>
      </c>
      <c r="AT1096" s="23" t="s">
        <v>160</v>
      </c>
      <c r="AU1096" s="23" t="s">
        <v>81</v>
      </c>
      <c r="AY1096" s="23" t="s">
        <v>157</v>
      </c>
      <c r="BE1096" s="185">
        <f>IF(N1096="základní",J1096,0)</f>
        <v>0</v>
      </c>
      <c r="BF1096" s="185">
        <f>IF(N1096="snížená",J1096,0)</f>
        <v>0</v>
      </c>
      <c r="BG1096" s="185">
        <f>IF(N1096="zákl. přenesená",J1096,0)</f>
        <v>0</v>
      </c>
      <c r="BH1096" s="185">
        <f>IF(N1096="sníž. přenesená",J1096,0)</f>
        <v>0</v>
      </c>
      <c r="BI1096" s="185">
        <f>IF(N1096="nulová",J1096,0)</f>
        <v>0</v>
      </c>
      <c r="BJ1096" s="23" t="s">
        <v>81</v>
      </c>
      <c r="BK1096" s="185">
        <f>ROUND(I1096*H1096,2)</f>
        <v>0</v>
      </c>
      <c r="BL1096" s="23" t="s">
        <v>1384</v>
      </c>
      <c r="BM1096" s="23" t="s">
        <v>1397</v>
      </c>
    </row>
    <row r="1097" spans="2:51" s="11" customFormat="1" ht="13.5">
      <c r="B1097" s="186"/>
      <c r="D1097" s="187" t="s">
        <v>167</v>
      </c>
      <c r="E1097" s="188" t="s">
        <v>5</v>
      </c>
      <c r="F1097" s="189" t="s">
        <v>1398</v>
      </c>
      <c r="H1097" s="190">
        <v>38</v>
      </c>
      <c r="I1097" s="191"/>
      <c r="L1097" s="186"/>
      <c r="M1097" s="192"/>
      <c r="N1097" s="193"/>
      <c r="O1097" s="193"/>
      <c r="P1097" s="193"/>
      <c r="Q1097" s="193"/>
      <c r="R1097" s="193"/>
      <c r="S1097" s="193"/>
      <c r="T1097" s="194"/>
      <c r="AT1097" s="188" t="s">
        <v>167</v>
      </c>
      <c r="AU1097" s="188" t="s">
        <v>81</v>
      </c>
      <c r="AV1097" s="11" t="s">
        <v>83</v>
      </c>
      <c r="AW1097" s="11" t="s">
        <v>36</v>
      </c>
      <c r="AX1097" s="11" t="s">
        <v>81</v>
      </c>
      <c r="AY1097" s="188" t="s">
        <v>157</v>
      </c>
    </row>
    <row r="1098" spans="2:65" s="1" customFormat="1" ht="25.5" customHeight="1">
      <c r="B1098" s="173"/>
      <c r="C1098" s="174" t="s">
        <v>1399</v>
      </c>
      <c r="D1098" s="174" t="s">
        <v>160</v>
      </c>
      <c r="E1098" s="175" t="s">
        <v>1400</v>
      </c>
      <c r="F1098" s="176" t="s">
        <v>1401</v>
      </c>
      <c r="G1098" s="177" t="s">
        <v>163</v>
      </c>
      <c r="H1098" s="178">
        <v>25</v>
      </c>
      <c r="I1098" s="179"/>
      <c r="J1098" s="180">
        <f>ROUND(I1098*H1098,2)</f>
        <v>0</v>
      </c>
      <c r="K1098" s="176" t="s">
        <v>5</v>
      </c>
      <c r="L1098" s="40"/>
      <c r="M1098" s="181" t="s">
        <v>5</v>
      </c>
      <c r="N1098" s="182" t="s">
        <v>44</v>
      </c>
      <c r="O1098" s="41"/>
      <c r="P1098" s="183">
        <f>O1098*H1098</f>
        <v>0</v>
      </c>
      <c r="Q1098" s="183">
        <v>0</v>
      </c>
      <c r="R1098" s="183">
        <f>Q1098*H1098</f>
        <v>0</v>
      </c>
      <c r="S1098" s="183">
        <v>0</v>
      </c>
      <c r="T1098" s="184">
        <f>S1098*H1098</f>
        <v>0</v>
      </c>
      <c r="AR1098" s="23" t="s">
        <v>1384</v>
      </c>
      <c r="AT1098" s="23" t="s">
        <v>160</v>
      </c>
      <c r="AU1098" s="23" t="s">
        <v>81</v>
      </c>
      <c r="AY1098" s="23" t="s">
        <v>157</v>
      </c>
      <c r="BE1098" s="185">
        <f>IF(N1098="základní",J1098,0)</f>
        <v>0</v>
      </c>
      <c r="BF1098" s="185">
        <f>IF(N1098="snížená",J1098,0)</f>
        <v>0</v>
      </c>
      <c r="BG1098" s="185">
        <f>IF(N1098="zákl. přenesená",J1098,0)</f>
        <v>0</v>
      </c>
      <c r="BH1098" s="185">
        <f>IF(N1098="sníž. přenesená",J1098,0)</f>
        <v>0</v>
      </c>
      <c r="BI1098" s="185">
        <f>IF(N1098="nulová",J1098,0)</f>
        <v>0</v>
      </c>
      <c r="BJ1098" s="23" t="s">
        <v>81</v>
      </c>
      <c r="BK1098" s="185">
        <f>ROUND(I1098*H1098,2)</f>
        <v>0</v>
      </c>
      <c r="BL1098" s="23" t="s">
        <v>1384</v>
      </c>
      <c r="BM1098" s="23" t="s">
        <v>1402</v>
      </c>
    </row>
    <row r="1099" spans="2:51" s="11" customFormat="1" ht="13.5">
      <c r="B1099" s="186"/>
      <c r="D1099" s="187" t="s">
        <v>167</v>
      </c>
      <c r="E1099" s="188" t="s">
        <v>5</v>
      </c>
      <c r="F1099" s="189" t="s">
        <v>1403</v>
      </c>
      <c r="H1099" s="190">
        <v>25</v>
      </c>
      <c r="I1099" s="191"/>
      <c r="L1099" s="186"/>
      <c r="M1099" s="192"/>
      <c r="N1099" s="193"/>
      <c r="O1099" s="193"/>
      <c r="P1099" s="193"/>
      <c r="Q1099" s="193"/>
      <c r="R1099" s="193"/>
      <c r="S1099" s="193"/>
      <c r="T1099" s="194"/>
      <c r="AT1099" s="188" t="s">
        <v>167</v>
      </c>
      <c r="AU1099" s="188" t="s">
        <v>81</v>
      </c>
      <c r="AV1099" s="11" t="s">
        <v>83</v>
      </c>
      <c r="AW1099" s="11" t="s">
        <v>36</v>
      </c>
      <c r="AX1099" s="11" t="s">
        <v>81</v>
      </c>
      <c r="AY1099" s="188" t="s">
        <v>157</v>
      </c>
    </row>
    <row r="1100" spans="2:65" s="1" customFormat="1" ht="16.5" customHeight="1">
      <c r="B1100" s="173"/>
      <c r="C1100" s="174" t="s">
        <v>1404</v>
      </c>
      <c r="D1100" s="174" t="s">
        <v>160</v>
      </c>
      <c r="E1100" s="175" t="s">
        <v>1405</v>
      </c>
      <c r="F1100" s="176" t="s">
        <v>1406</v>
      </c>
      <c r="G1100" s="177" t="s">
        <v>458</v>
      </c>
      <c r="H1100" s="178">
        <v>48</v>
      </c>
      <c r="I1100" s="179"/>
      <c r="J1100" s="180">
        <f>ROUND(I1100*H1100,2)</f>
        <v>0</v>
      </c>
      <c r="K1100" s="176" t="s">
        <v>5</v>
      </c>
      <c r="L1100" s="40"/>
      <c r="M1100" s="181" t="s">
        <v>5</v>
      </c>
      <c r="N1100" s="182" t="s">
        <v>44</v>
      </c>
      <c r="O1100" s="41"/>
      <c r="P1100" s="183">
        <f>O1100*H1100</f>
        <v>0</v>
      </c>
      <c r="Q1100" s="183">
        <v>0</v>
      </c>
      <c r="R1100" s="183">
        <f>Q1100*H1100</f>
        <v>0</v>
      </c>
      <c r="S1100" s="183">
        <v>0</v>
      </c>
      <c r="T1100" s="184">
        <f>S1100*H1100</f>
        <v>0</v>
      </c>
      <c r="AR1100" s="23" t="s">
        <v>1384</v>
      </c>
      <c r="AT1100" s="23" t="s">
        <v>160</v>
      </c>
      <c r="AU1100" s="23" t="s">
        <v>81</v>
      </c>
      <c r="AY1100" s="23" t="s">
        <v>157</v>
      </c>
      <c r="BE1100" s="185">
        <f>IF(N1100="základní",J1100,0)</f>
        <v>0</v>
      </c>
      <c r="BF1100" s="185">
        <f>IF(N1100="snížená",J1100,0)</f>
        <v>0</v>
      </c>
      <c r="BG1100" s="185">
        <f>IF(N1100="zákl. přenesená",J1100,0)</f>
        <v>0</v>
      </c>
      <c r="BH1100" s="185">
        <f>IF(N1100="sníž. přenesená",J1100,0)</f>
        <v>0</v>
      </c>
      <c r="BI1100" s="185">
        <f>IF(N1100="nulová",J1100,0)</f>
        <v>0</v>
      </c>
      <c r="BJ1100" s="23" t="s">
        <v>81</v>
      </c>
      <c r="BK1100" s="185">
        <f>ROUND(I1100*H1100,2)</f>
        <v>0</v>
      </c>
      <c r="BL1100" s="23" t="s">
        <v>1384</v>
      </c>
      <c r="BM1100" s="23" t="s">
        <v>1407</v>
      </c>
    </row>
    <row r="1101" spans="2:51" s="11" customFormat="1" ht="13.5">
      <c r="B1101" s="186"/>
      <c r="D1101" s="187" t="s">
        <v>167</v>
      </c>
      <c r="E1101" s="188" t="s">
        <v>5</v>
      </c>
      <c r="F1101" s="189" t="s">
        <v>1408</v>
      </c>
      <c r="H1101" s="190">
        <v>48</v>
      </c>
      <c r="I1101" s="191"/>
      <c r="L1101" s="186"/>
      <c r="M1101" s="192"/>
      <c r="N1101" s="193"/>
      <c r="O1101" s="193"/>
      <c r="P1101" s="193"/>
      <c r="Q1101" s="193"/>
      <c r="R1101" s="193"/>
      <c r="S1101" s="193"/>
      <c r="T1101" s="194"/>
      <c r="AT1101" s="188" t="s">
        <v>167</v>
      </c>
      <c r="AU1101" s="188" t="s">
        <v>81</v>
      </c>
      <c r="AV1101" s="11" t="s">
        <v>83</v>
      </c>
      <c r="AW1101" s="11" t="s">
        <v>36</v>
      </c>
      <c r="AX1101" s="11" t="s">
        <v>81</v>
      </c>
      <c r="AY1101" s="188" t="s">
        <v>157</v>
      </c>
    </row>
    <row r="1102" spans="2:65" s="1" customFormat="1" ht="25.5" customHeight="1">
      <c r="B1102" s="173"/>
      <c r="C1102" s="174" t="s">
        <v>1409</v>
      </c>
      <c r="D1102" s="174" t="s">
        <v>160</v>
      </c>
      <c r="E1102" s="175" t="s">
        <v>1410</v>
      </c>
      <c r="F1102" s="176" t="s">
        <v>1411</v>
      </c>
      <c r="G1102" s="177" t="s">
        <v>163</v>
      </c>
      <c r="H1102" s="178">
        <v>42</v>
      </c>
      <c r="I1102" s="179"/>
      <c r="J1102" s="180">
        <f>ROUND(I1102*H1102,2)</f>
        <v>0</v>
      </c>
      <c r="K1102" s="176" t="s">
        <v>5</v>
      </c>
      <c r="L1102" s="40"/>
      <c r="M1102" s="181" t="s">
        <v>5</v>
      </c>
      <c r="N1102" s="182" t="s">
        <v>44</v>
      </c>
      <c r="O1102" s="41"/>
      <c r="P1102" s="183">
        <f>O1102*H1102</f>
        <v>0</v>
      </c>
      <c r="Q1102" s="183">
        <v>0</v>
      </c>
      <c r="R1102" s="183">
        <f>Q1102*H1102</f>
        <v>0</v>
      </c>
      <c r="S1102" s="183">
        <v>0</v>
      </c>
      <c r="T1102" s="184">
        <f>S1102*H1102</f>
        <v>0</v>
      </c>
      <c r="AR1102" s="23" t="s">
        <v>1384</v>
      </c>
      <c r="AT1102" s="23" t="s">
        <v>160</v>
      </c>
      <c r="AU1102" s="23" t="s">
        <v>81</v>
      </c>
      <c r="AY1102" s="23" t="s">
        <v>157</v>
      </c>
      <c r="BE1102" s="185">
        <f>IF(N1102="základní",J1102,0)</f>
        <v>0</v>
      </c>
      <c r="BF1102" s="185">
        <f>IF(N1102="snížená",J1102,0)</f>
        <v>0</v>
      </c>
      <c r="BG1102" s="185">
        <f>IF(N1102="zákl. přenesená",J1102,0)</f>
        <v>0</v>
      </c>
      <c r="BH1102" s="185">
        <f>IF(N1102="sníž. přenesená",J1102,0)</f>
        <v>0</v>
      </c>
      <c r="BI1102" s="185">
        <f>IF(N1102="nulová",J1102,0)</f>
        <v>0</v>
      </c>
      <c r="BJ1102" s="23" t="s">
        <v>81</v>
      </c>
      <c r="BK1102" s="185">
        <f>ROUND(I1102*H1102,2)</f>
        <v>0</v>
      </c>
      <c r="BL1102" s="23" t="s">
        <v>1384</v>
      </c>
      <c r="BM1102" s="23" t="s">
        <v>1412</v>
      </c>
    </row>
    <row r="1103" spans="2:51" s="11" customFormat="1" ht="13.5">
      <c r="B1103" s="186"/>
      <c r="D1103" s="187" t="s">
        <v>167</v>
      </c>
      <c r="E1103" s="188" t="s">
        <v>5</v>
      </c>
      <c r="F1103" s="189" t="s">
        <v>1413</v>
      </c>
      <c r="H1103" s="190">
        <v>42</v>
      </c>
      <c r="I1103" s="191"/>
      <c r="L1103" s="186"/>
      <c r="M1103" s="192"/>
      <c r="N1103" s="193"/>
      <c r="O1103" s="193"/>
      <c r="P1103" s="193"/>
      <c r="Q1103" s="193"/>
      <c r="R1103" s="193"/>
      <c r="S1103" s="193"/>
      <c r="T1103" s="194"/>
      <c r="AT1103" s="188" t="s">
        <v>167</v>
      </c>
      <c r="AU1103" s="188" t="s">
        <v>81</v>
      </c>
      <c r="AV1103" s="11" t="s">
        <v>83</v>
      </c>
      <c r="AW1103" s="11" t="s">
        <v>36</v>
      </c>
      <c r="AX1103" s="11" t="s">
        <v>81</v>
      </c>
      <c r="AY1103" s="188" t="s">
        <v>157</v>
      </c>
    </row>
    <row r="1104" spans="2:65" s="1" customFormat="1" ht="25.5" customHeight="1">
      <c r="B1104" s="173"/>
      <c r="C1104" s="174" t="s">
        <v>1414</v>
      </c>
      <c r="D1104" s="174" t="s">
        <v>160</v>
      </c>
      <c r="E1104" s="175" t="s">
        <v>1415</v>
      </c>
      <c r="F1104" s="176" t="s">
        <v>1416</v>
      </c>
      <c r="G1104" s="177" t="s">
        <v>163</v>
      </c>
      <c r="H1104" s="178">
        <v>1</v>
      </c>
      <c r="I1104" s="179"/>
      <c r="J1104" s="180">
        <f>ROUND(I1104*H1104,2)</f>
        <v>0</v>
      </c>
      <c r="K1104" s="176" t="s">
        <v>5</v>
      </c>
      <c r="L1104" s="40"/>
      <c r="M1104" s="181" t="s">
        <v>5</v>
      </c>
      <c r="N1104" s="182" t="s">
        <v>44</v>
      </c>
      <c r="O1104" s="41"/>
      <c r="P1104" s="183">
        <f>O1104*H1104</f>
        <v>0</v>
      </c>
      <c r="Q1104" s="183">
        <v>0</v>
      </c>
      <c r="R1104" s="183">
        <f>Q1104*H1104</f>
        <v>0</v>
      </c>
      <c r="S1104" s="183">
        <v>0</v>
      </c>
      <c r="T1104" s="184">
        <f>S1104*H1104</f>
        <v>0</v>
      </c>
      <c r="AR1104" s="23" t="s">
        <v>1384</v>
      </c>
      <c r="AT1104" s="23" t="s">
        <v>160</v>
      </c>
      <c r="AU1104" s="23" t="s">
        <v>81</v>
      </c>
      <c r="AY1104" s="23" t="s">
        <v>157</v>
      </c>
      <c r="BE1104" s="185">
        <f>IF(N1104="základní",J1104,0)</f>
        <v>0</v>
      </c>
      <c r="BF1104" s="185">
        <f>IF(N1104="snížená",J1104,0)</f>
        <v>0</v>
      </c>
      <c r="BG1104" s="185">
        <f>IF(N1104="zákl. přenesená",J1104,0)</f>
        <v>0</v>
      </c>
      <c r="BH1104" s="185">
        <f>IF(N1104="sníž. přenesená",J1104,0)</f>
        <v>0</v>
      </c>
      <c r="BI1104" s="185">
        <f>IF(N1104="nulová",J1104,0)</f>
        <v>0</v>
      </c>
      <c r="BJ1104" s="23" t="s">
        <v>81</v>
      </c>
      <c r="BK1104" s="185">
        <f>ROUND(I1104*H1104,2)</f>
        <v>0</v>
      </c>
      <c r="BL1104" s="23" t="s">
        <v>1384</v>
      </c>
      <c r="BM1104" s="23" t="s">
        <v>1417</v>
      </c>
    </row>
    <row r="1105" spans="2:51" s="11" customFormat="1" ht="13.5">
      <c r="B1105" s="186"/>
      <c r="D1105" s="187" t="s">
        <v>167</v>
      </c>
      <c r="E1105" s="188" t="s">
        <v>5</v>
      </c>
      <c r="F1105" s="189" t="s">
        <v>1418</v>
      </c>
      <c r="H1105" s="190">
        <v>1</v>
      </c>
      <c r="I1105" s="191"/>
      <c r="L1105" s="186"/>
      <c r="M1105" s="192"/>
      <c r="N1105" s="193"/>
      <c r="O1105" s="193"/>
      <c r="P1105" s="193"/>
      <c r="Q1105" s="193"/>
      <c r="R1105" s="193"/>
      <c r="S1105" s="193"/>
      <c r="T1105" s="194"/>
      <c r="AT1105" s="188" t="s">
        <v>167</v>
      </c>
      <c r="AU1105" s="188" t="s">
        <v>81</v>
      </c>
      <c r="AV1105" s="11" t="s">
        <v>83</v>
      </c>
      <c r="AW1105" s="11" t="s">
        <v>36</v>
      </c>
      <c r="AX1105" s="11" t="s">
        <v>81</v>
      </c>
      <c r="AY1105" s="188" t="s">
        <v>157</v>
      </c>
    </row>
    <row r="1106" spans="2:65" s="1" customFormat="1" ht="16.5" customHeight="1">
      <c r="B1106" s="173"/>
      <c r="C1106" s="174" t="s">
        <v>1419</v>
      </c>
      <c r="D1106" s="174" t="s">
        <v>160</v>
      </c>
      <c r="E1106" s="175" t="s">
        <v>1420</v>
      </c>
      <c r="F1106" s="176" t="s">
        <v>1421</v>
      </c>
      <c r="G1106" s="177" t="s">
        <v>163</v>
      </c>
      <c r="H1106" s="178">
        <v>14</v>
      </c>
      <c r="I1106" s="179"/>
      <c r="J1106" s="180">
        <f>ROUND(I1106*H1106,2)</f>
        <v>0</v>
      </c>
      <c r="K1106" s="176" t="s">
        <v>5</v>
      </c>
      <c r="L1106" s="40"/>
      <c r="M1106" s="181" t="s">
        <v>5</v>
      </c>
      <c r="N1106" s="182" t="s">
        <v>44</v>
      </c>
      <c r="O1106" s="41"/>
      <c r="P1106" s="183">
        <f>O1106*H1106</f>
        <v>0</v>
      </c>
      <c r="Q1106" s="183">
        <v>0</v>
      </c>
      <c r="R1106" s="183">
        <f>Q1106*H1106</f>
        <v>0</v>
      </c>
      <c r="S1106" s="183">
        <v>0</v>
      </c>
      <c r="T1106" s="184">
        <f>S1106*H1106</f>
        <v>0</v>
      </c>
      <c r="AR1106" s="23" t="s">
        <v>1384</v>
      </c>
      <c r="AT1106" s="23" t="s">
        <v>160</v>
      </c>
      <c r="AU1106" s="23" t="s">
        <v>81</v>
      </c>
      <c r="AY1106" s="23" t="s">
        <v>157</v>
      </c>
      <c r="BE1106" s="185">
        <f>IF(N1106="základní",J1106,0)</f>
        <v>0</v>
      </c>
      <c r="BF1106" s="185">
        <f>IF(N1106="snížená",J1106,0)</f>
        <v>0</v>
      </c>
      <c r="BG1106" s="185">
        <f>IF(N1106="zákl. přenesená",J1106,0)</f>
        <v>0</v>
      </c>
      <c r="BH1106" s="185">
        <f>IF(N1106="sníž. přenesená",J1106,0)</f>
        <v>0</v>
      </c>
      <c r="BI1106" s="185">
        <f>IF(N1106="nulová",J1106,0)</f>
        <v>0</v>
      </c>
      <c r="BJ1106" s="23" t="s">
        <v>81</v>
      </c>
      <c r="BK1106" s="185">
        <f>ROUND(I1106*H1106,2)</f>
        <v>0</v>
      </c>
      <c r="BL1106" s="23" t="s">
        <v>1384</v>
      </c>
      <c r="BM1106" s="23" t="s">
        <v>1422</v>
      </c>
    </row>
    <row r="1107" spans="2:51" s="11" customFormat="1" ht="13.5">
      <c r="B1107" s="186"/>
      <c r="D1107" s="187" t="s">
        <v>167</v>
      </c>
      <c r="E1107" s="188" t="s">
        <v>5</v>
      </c>
      <c r="F1107" s="189" t="s">
        <v>1423</v>
      </c>
      <c r="H1107" s="190">
        <v>14</v>
      </c>
      <c r="I1107" s="191"/>
      <c r="L1107" s="186"/>
      <c r="M1107" s="216"/>
      <c r="N1107" s="217"/>
      <c r="O1107" s="217"/>
      <c r="P1107" s="217"/>
      <c r="Q1107" s="217"/>
      <c r="R1107" s="217"/>
      <c r="S1107" s="217"/>
      <c r="T1107" s="218"/>
      <c r="AT1107" s="188" t="s">
        <v>167</v>
      </c>
      <c r="AU1107" s="188" t="s">
        <v>81</v>
      </c>
      <c r="AV1107" s="11" t="s">
        <v>83</v>
      </c>
      <c r="AW1107" s="11" t="s">
        <v>36</v>
      </c>
      <c r="AX1107" s="11" t="s">
        <v>81</v>
      </c>
      <c r="AY1107" s="188" t="s">
        <v>157</v>
      </c>
    </row>
    <row r="1108" spans="2:12" s="1" customFormat="1" ht="6.95" customHeight="1">
      <c r="B1108" s="55"/>
      <c r="C1108" s="56"/>
      <c r="D1108" s="56"/>
      <c r="E1108" s="56"/>
      <c r="F1108" s="56"/>
      <c r="G1108" s="56"/>
      <c r="H1108" s="56"/>
      <c r="I1108" s="126"/>
      <c r="J1108" s="56"/>
      <c r="K1108" s="56"/>
      <c r="L1108" s="40"/>
    </row>
  </sheetData>
  <autoFilter ref="C98:K1107"/>
  <mergeCells count="10">
    <mergeCell ref="J51:J52"/>
    <mergeCell ref="E89:H89"/>
    <mergeCell ref="E91:H9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R688"/>
  <sheetViews>
    <sheetView showGridLines="0" workbookViewId="0" topLeftCell="A1">
      <pane ySplit="1" topLeftCell="A35" activePane="bottomLeft" state="frozen"/>
      <selection pane="bottomLeft" activeCell="X295" sqref="X295"/>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99"/>
      <c r="C1" s="99"/>
      <c r="D1" s="100" t="s">
        <v>1</v>
      </c>
      <c r="E1" s="99"/>
      <c r="F1" s="101" t="s">
        <v>105</v>
      </c>
      <c r="G1" s="352" t="s">
        <v>106</v>
      </c>
      <c r="H1" s="352"/>
      <c r="I1" s="102"/>
      <c r="J1" s="101" t="s">
        <v>107</v>
      </c>
      <c r="K1" s="100" t="s">
        <v>108</v>
      </c>
      <c r="L1" s="101" t="s">
        <v>109</v>
      </c>
      <c r="M1" s="101"/>
      <c r="N1" s="101"/>
      <c r="O1" s="101"/>
      <c r="P1" s="101"/>
      <c r="Q1" s="101"/>
      <c r="R1" s="101"/>
      <c r="S1" s="101"/>
      <c r="T1" s="10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19" t="s">
        <v>8</v>
      </c>
      <c r="M2" s="320"/>
      <c r="N2" s="320"/>
      <c r="O2" s="320"/>
      <c r="P2" s="320"/>
      <c r="Q2" s="320"/>
      <c r="R2" s="320"/>
      <c r="S2" s="320"/>
      <c r="T2" s="320"/>
      <c r="U2" s="320"/>
      <c r="V2" s="320"/>
      <c r="AT2" s="23" t="s">
        <v>86</v>
      </c>
    </row>
    <row r="3" spans="2:46" ht="6.95" customHeight="1">
      <c r="B3" s="24"/>
      <c r="C3" s="25"/>
      <c r="D3" s="25"/>
      <c r="E3" s="25"/>
      <c r="F3" s="25"/>
      <c r="G3" s="25"/>
      <c r="H3" s="25"/>
      <c r="I3" s="103"/>
      <c r="J3" s="25"/>
      <c r="K3" s="26"/>
      <c r="AT3" s="23" t="s">
        <v>83</v>
      </c>
    </row>
    <row r="4" spans="2:46" ht="36.95" customHeight="1">
      <c r="B4" s="27"/>
      <c r="C4" s="28"/>
      <c r="D4" s="29" t="s">
        <v>110</v>
      </c>
      <c r="E4" s="28"/>
      <c r="F4" s="28"/>
      <c r="G4" s="28"/>
      <c r="H4" s="28"/>
      <c r="I4" s="104"/>
      <c r="J4" s="28"/>
      <c r="K4" s="30"/>
      <c r="M4" s="31" t="s">
        <v>13</v>
      </c>
      <c r="AT4" s="23" t="s">
        <v>6</v>
      </c>
    </row>
    <row r="5" spans="2:11" ht="6.95" customHeight="1">
      <c r="B5" s="27"/>
      <c r="C5" s="28"/>
      <c r="D5" s="28"/>
      <c r="E5" s="28"/>
      <c r="F5" s="28"/>
      <c r="G5" s="28"/>
      <c r="H5" s="28"/>
      <c r="I5" s="104"/>
      <c r="J5" s="28"/>
      <c r="K5" s="30"/>
    </row>
    <row r="6" spans="2:11" ht="15">
      <c r="B6" s="27"/>
      <c r="C6" s="28"/>
      <c r="D6" s="36" t="s">
        <v>19</v>
      </c>
      <c r="E6" s="28"/>
      <c r="F6" s="28"/>
      <c r="G6" s="28"/>
      <c r="H6" s="28"/>
      <c r="I6" s="104"/>
      <c r="J6" s="28"/>
      <c r="K6" s="30"/>
    </row>
    <row r="7" spans="2:11" ht="16.5" customHeight="1">
      <c r="B7" s="27"/>
      <c r="C7" s="28"/>
      <c r="D7" s="28"/>
      <c r="E7" s="353" t="str">
        <f>'Rekapitulace stavby'!K6</f>
        <v>Stavební úpravy 2.NP - 3.NP pavilonu A přestavba dětského oddělení na LDN - 2.část - 2.NP</v>
      </c>
      <c r="F7" s="354"/>
      <c r="G7" s="354"/>
      <c r="H7" s="354"/>
      <c r="I7" s="104"/>
      <c r="J7" s="28"/>
      <c r="K7" s="30"/>
    </row>
    <row r="8" spans="2:11" s="1" customFormat="1" ht="15">
      <c r="B8" s="40"/>
      <c r="C8" s="41"/>
      <c r="D8" s="36" t="s">
        <v>111</v>
      </c>
      <c r="E8" s="41"/>
      <c r="F8" s="41"/>
      <c r="G8" s="41"/>
      <c r="H8" s="41"/>
      <c r="I8" s="105"/>
      <c r="J8" s="41"/>
      <c r="K8" s="44"/>
    </row>
    <row r="9" spans="2:11" s="1" customFormat="1" ht="36.95" customHeight="1">
      <c r="B9" s="40"/>
      <c r="C9" s="41"/>
      <c r="D9" s="41"/>
      <c r="E9" s="355" t="s">
        <v>1424</v>
      </c>
      <c r="F9" s="356"/>
      <c r="G9" s="356"/>
      <c r="H9" s="356"/>
      <c r="I9" s="105"/>
      <c r="J9" s="41"/>
      <c r="K9" s="44"/>
    </row>
    <row r="10" spans="2:11" s="1" customFormat="1" ht="13.5">
      <c r="B10" s="40"/>
      <c r="C10" s="41"/>
      <c r="D10" s="41"/>
      <c r="E10" s="41"/>
      <c r="F10" s="41"/>
      <c r="G10" s="41"/>
      <c r="H10" s="41"/>
      <c r="I10" s="105"/>
      <c r="J10" s="41"/>
      <c r="K10" s="44"/>
    </row>
    <row r="11" spans="2:11" s="1" customFormat="1" ht="14.45" customHeight="1">
      <c r="B11" s="40"/>
      <c r="C11" s="41"/>
      <c r="D11" s="36" t="s">
        <v>21</v>
      </c>
      <c r="E11" s="41"/>
      <c r="F11" s="34" t="s">
        <v>5</v>
      </c>
      <c r="G11" s="41"/>
      <c r="H11" s="41"/>
      <c r="I11" s="106" t="s">
        <v>23</v>
      </c>
      <c r="J11" s="34" t="s">
        <v>5</v>
      </c>
      <c r="K11" s="44"/>
    </row>
    <row r="12" spans="2:11" s="1" customFormat="1" ht="14.45" customHeight="1">
      <c r="B12" s="40"/>
      <c r="C12" s="41"/>
      <c r="D12" s="36" t="s">
        <v>24</v>
      </c>
      <c r="E12" s="41"/>
      <c r="F12" s="34" t="s">
        <v>25</v>
      </c>
      <c r="G12" s="41"/>
      <c r="H12" s="41"/>
      <c r="I12" s="106" t="s">
        <v>26</v>
      </c>
      <c r="J12" s="107" t="str">
        <f>'Rekapitulace stavby'!AN8</f>
        <v>27. 12. 2018</v>
      </c>
      <c r="K12" s="44"/>
    </row>
    <row r="13" spans="2:11" s="1" customFormat="1" ht="10.9" customHeight="1">
      <c r="B13" s="40"/>
      <c r="C13" s="41"/>
      <c r="D13" s="41"/>
      <c r="E13" s="41"/>
      <c r="F13" s="41"/>
      <c r="G13" s="41"/>
      <c r="H13" s="41"/>
      <c r="I13" s="105"/>
      <c r="J13" s="41"/>
      <c r="K13" s="44"/>
    </row>
    <row r="14" spans="2:11" s="1" customFormat="1" ht="14.45" customHeight="1">
      <c r="B14" s="40"/>
      <c r="C14" s="41"/>
      <c r="D14" s="36" t="s">
        <v>28</v>
      </c>
      <c r="E14" s="41"/>
      <c r="F14" s="41"/>
      <c r="G14" s="41"/>
      <c r="H14" s="41"/>
      <c r="I14" s="106" t="s">
        <v>29</v>
      </c>
      <c r="J14" s="34" t="str">
        <f>IF('Rekapitulace stavby'!AN10="","",'Rekapitulace stavby'!AN10)</f>
        <v/>
      </c>
      <c r="K14" s="44"/>
    </row>
    <row r="15" spans="2:11" s="1" customFormat="1" ht="18" customHeight="1">
      <c r="B15" s="40"/>
      <c r="C15" s="41"/>
      <c r="D15" s="41"/>
      <c r="E15" s="34" t="str">
        <f>IF('Rekapitulace stavby'!E11="","",'Rekapitulace stavby'!E11)</f>
        <v xml:space="preserve"> </v>
      </c>
      <c r="F15" s="41"/>
      <c r="G15" s="41"/>
      <c r="H15" s="41"/>
      <c r="I15" s="106" t="s">
        <v>31</v>
      </c>
      <c r="J15" s="34" t="str">
        <f>IF('Rekapitulace stavby'!AN11="","",'Rekapitulace stavby'!AN11)</f>
        <v/>
      </c>
      <c r="K15" s="44"/>
    </row>
    <row r="16" spans="2:11" s="1" customFormat="1" ht="6.95" customHeight="1">
      <c r="B16" s="40"/>
      <c r="C16" s="41"/>
      <c r="D16" s="41"/>
      <c r="E16" s="41"/>
      <c r="F16" s="41"/>
      <c r="G16" s="41"/>
      <c r="H16" s="41"/>
      <c r="I16" s="105"/>
      <c r="J16" s="41"/>
      <c r="K16" s="44"/>
    </row>
    <row r="17" spans="2:11" s="1" customFormat="1" ht="14.45" customHeight="1">
      <c r="B17" s="40"/>
      <c r="C17" s="41"/>
      <c r="D17" s="36" t="s">
        <v>32</v>
      </c>
      <c r="E17" s="41"/>
      <c r="F17" s="41"/>
      <c r="G17" s="41"/>
      <c r="H17" s="41"/>
      <c r="I17" s="106" t="s">
        <v>29</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06" t="s">
        <v>31</v>
      </c>
      <c r="J18" s="34" t="str">
        <f>IF('Rekapitulace stavby'!AN14="Vyplň údaj","",IF('Rekapitulace stavby'!AN14="","",'Rekapitulace stavby'!AN14))</f>
        <v/>
      </c>
      <c r="K18" s="44"/>
    </row>
    <row r="19" spans="2:11" s="1" customFormat="1" ht="6.95" customHeight="1">
      <c r="B19" s="40"/>
      <c r="C19" s="41"/>
      <c r="D19" s="41"/>
      <c r="E19" s="41"/>
      <c r="F19" s="41"/>
      <c r="G19" s="41"/>
      <c r="H19" s="41"/>
      <c r="I19" s="105"/>
      <c r="J19" s="41"/>
      <c r="K19" s="44"/>
    </row>
    <row r="20" spans="2:11" s="1" customFormat="1" ht="14.45" customHeight="1">
      <c r="B20" s="40"/>
      <c r="C20" s="41"/>
      <c r="D20" s="36" t="s">
        <v>34</v>
      </c>
      <c r="E20" s="41"/>
      <c r="F20" s="41"/>
      <c r="G20" s="41"/>
      <c r="H20" s="41"/>
      <c r="I20" s="106" t="s">
        <v>29</v>
      </c>
      <c r="J20" s="34" t="s">
        <v>5</v>
      </c>
      <c r="K20" s="44"/>
    </row>
    <row r="21" spans="2:11" s="1" customFormat="1" ht="18" customHeight="1">
      <c r="B21" s="40"/>
      <c r="C21" s="41"/>
      <c r="D21" s="41"/>
      <c r="E21" s="34" t="s">
        <v>35</v>
      </c>
      <c r="F21" s="41"/>
      <c r="G21" s="41"/>
      <c r="H21" s="41"/>
      <c r="I21" s="106" t="s">
        <v>31</v>
      </c>
      <c r="J21" s="34" t="s">
        <v>5</v>
      </c>
      <c r="K21" s="44"/>
    </row>
    <row r="22" spans="2:11" s="1" customFormat="1" ht="6.95" customHeight="1">
      <c r="B22" s="40"/>
      <c r="C22" s="41"/>
      <c r="D22" s="41"/>
      <c r="E22" s="41"/>
      <c r="F22" s="41"/>
      <c r="G22" s="41"/>
      <c r="H22" s="41"/>
      <c r="I22" s="105"/>
      <c r="J22" s="41"/>
      <c r="K22" s="44"/>
    </row>
    <row r="23" spans="2:11" s="1" customFormat="1" ht="14.45" customHeight="1">
      <c r="B23" s="40"/>
      <c r="C23" s="41"/>
      <c r="D23" s="36" t="s">
        <v>37</v>
      </c>
      <c r="E23" s="41"/>
      <c r="F23" s="41"/>
      <c r="G23" s="41"/>
      <c r="H23" s="41"/>
      <c r="I23" s="105"/>
      <c r="J23" s="41"/>
      <c r="K23" s="44"/>
    </row>
    <row r="24" spans="2:11" s="6" customFormat="1" ht="71.25" customHeight="1">
      <c r="B24" s="108"/>
      <c r="C24" s="109"/>
      <c r="D24" s="109"/>
      <c r="E24" s="326" t="s">
        <v>38</v>
      </c>
      <c r="F24" s="326"/>
      <c r="G24" s="326"/>
      <c r="H24" s="326"/>
      <c r="I24" s="110"/>
      <c r="J24" s="109"/>
      <c r="K24" s="111"/>
    </row>
    <row r="25" spans="2:11" s="1" customFormat="1" ht="6.95" customHeight="1">
      <c r="B25" s="40"/>
      <c r="C25" s="41"/>
      <c r="D25" s="41"/>
      <c r="E25" s="41"/>
      <c r="F25" s="41"/>
      <c r="G25" s="41"/>
      <c r="H25" s="41"/>
      <c r="I25" s="105"/>
      <c r="J25" s="41"/>
      <c r="K25" s="44"/>
    </row>
    <row r="26" spans="2:11" s="1" customFormat="1" ht="6.95" customHeight="1">
      <c r="B26" s="40"/>
      <c r="C26" s="41"/>
      <c r="D26" s="67"/>
      <c r="E26" s="67"/>
      <c r="F26" s="67"/>
      <c r="G26" s="67"/>
      <c r="H26" s="67"/>
      <c r="I26" s="112"/>
      <c r="J26" s="67"/>
      <c r="K26" s="113"/>
    </row>
    <row r="27" spans="2:11" s="1" customFormat="1" ht="25.35" customHeight="1">
      <c r="B27" s="40"/>
      <c r="C27" s="41"/>
      <c r="D27" s="114" t="s">
        <v>39</v>
      </c>
      <c r="E27" s="41"/>
      <c r="F27" s="41"/>
      <c r="G27" s="41"/>
      <c r="H27" s="41"/>
      <c r="I27" s="105"/>
      <c r="J27" s="115">
        <f>ROUND(J132,2)</f>
        <v>0</v>
      </c>
      <c r="K27" s="44"/>
    </row>
    <row r="28" spans="2:11" s="1" customFormat="1" ht="6.95" customHeight="1">
      <c r="B28" s="40"/>
      <c r="C28" s="41"/>
      <c r="D28" s="67"/>
      <c r="E28" s="67"/>
      <c r="F28" s="67"/>
      <c r="G28" s="67"/>
      <c r="H28" s="67"/>
      <c r="I28" s="112"/>
      <c r="J28" s="67"/>
      <c r="K28" s="113"/>
    </row>
    <row r="29" spans="2:11" s="1" customFormat="1" ht="14.45" customHeight="1">
      <c r="B29" s="40"/>
      <c r="C29" s="41"/>
      <c r="D29" s="41"/>
      <c r="E29" s="41"/>
      <c r="F29" s="45" t="s">
        <v>41</v>
      </c>
      <c r="G29" s="41"/>
      <c r="H29" s="41"/>
      <c r="I29" s="116" t="s">
        <v>40</v>
      </c>
      <c r="J29" s="45" t="s">
        <v>42</v>
      </c>
      <c r="K29" s="44"/>
    </row>
    <row r="30" spans="2:11" s="1" customFormat="1" ht="14.45" customHeight="1">
      <c r="B30" s="40"/>
      <c r="C30" s="41"/>
      <c r="D30" s="48" t="s">
        <v>43</v>
      </c>
      <c r="E30" s="48" t="s">
        <v>44</v>
      </c>
      <c r="F30" s="117">
        <f>ROUND(SUM(BE132:BE687),2)</f>
        <v>0</v>
      </c>
      <c r="G30" s="41"/>
      <c r="H30" s="41"/>
      <c r="I30" s="118">
        <v>0.21</v>
      </c>
      <c r="J30" s="117">
        <f>ROUND(ROUND((SUM(BE132:BE687)),2)*I30,2)</f>
        <v>0</v>
      </c>
      <c r="K30" s="44"/>
    </row>
    <row r="31" spans="2:11" s="1" customFormat="1" ht="14.45" customHeight="1">
      <c r="B31" s="40"/>
      <c r="C31" s="41"/>
      <c r="D31" s="41"/>
      <c r="E31" s="48" t="s">
        <v>45</v>
      </c>
      <c r="F31" s="117">
        <f>ROUND(SUM(BF132:BF687),2)</f>
        <v>0</v>
      </c>
      <c r="G31" s="41"/>
      <c r="H31" s="41"/>
      <c r="I31" s="118">
        <v>0.15</v>
      </c>
      <c r="J31" s="117">
        <f>ROUND(ROUND((SUM(BF132:BF687)),2)*I31,2)</f>
        <v>0</v>
      </c>
      <c r="K31" s="44"/>
    </row>
    <row r="32" spans="2:11" s="1" customFormat="1" ht="14.45" customHeight="1" hidden="1">
      <c r="B32" s="40"/>
      <c r="C32" s="41"/>
      <c r="D32" s="41"/>
      <c r="E32" s="48" t="s">
        <v>46</v>
      </c>
      <c r="F32" s="117">
        <f>ROUND(SUM(BG132:BG687),2)</f>
        <v>0</v>
      </c>
      <c r="G32" s="41"/>
      <c r="H32" s="41"/>
      <c r="I32" s="118">
        <v>0.21</v>
      </c>
      <c r="J32" s="117">
        <v>0</v>
      </c>
      <c r="K32" s="44"/>
    </row>
    <row r="33" spans="2:11" s="1" customFormat="1" ht="14.45" customHeight="1" hidden="1">
      <c r="B33" s="40"/>
      <c r="C33" s="41"/>
      <c r="D33" s="41"/>
      <c r="E33" s="48" t="s">
        <v>47</v>
      </c>
      <c r="F33" s="117">
        <f>ROUND(SUM(BH132:BH687),2)</f>
        <v>0</v>
      </c>
      <c r="G33" s="41"/>
      <c r="H33" s="41"/>
      <c r="I33" s="118">
        <v>0.15</v>
      </c>
      <c r="J33" s="117">
        <v>0</v>
      </c>
      <c r="K33" s="44"/>
    </row>
    <row r="34" spans="2:11" s="1" customFormat="1" ht="14.45" customHeight="1" hidden="1">
      <c r="B34" s="40"/>
      <c r="C34" s="41"/>
      <c r="D34" s="41"/>
      <c r="E34" s="48" t="s">
        <v>48</v>
      </c>
      <c r="F34" s="117">
        <f>ROUND(SUM(BI132:BI687),2)</f>
        <v>0</v>
      </c>
      <c r="G34" s="41"/>
      <c r="H34" s="41"/>
      <c r="I34" s="118">
        <v>0</v>
      </c>
      <c r="J34" s="117">
        <v>0</v>
      </c>
      <c r="K34" s="44"/>
    </row>
    <row r="35" spans="2:11" s="1" customFormat="1" ht="6.95" customHeight="1">
      <c r="B35" s="40"/>
      <c r="C35" s="41"/>
      <c r="D35" s="41"/>
      <c r="E35" s="41"/>
      <c r="F35" s="41"/>
      <c r="G35" s="41"/>
      <c r="H35" s="41"/>
      <c r="I35" s="105"/>
      <c r="J35" s="41"/>
      <c r="K35" s="44"/>
    </row>
    <row r="36" spans="2:11" s="1" customFormat="1" ht="25.35" customHeight="1">
      <c r="B36" s="40"/>
      <c r="C36" s="119"/>
      <c r="D36" s="120" t="s">
        <v>49</v>
      </c>
      <c r="E36" s="70"/>
      <c r="F36" s="70"/>
      <c r="G36" s="121" t="s">
        <v>50</v>
      </c>
      <c r="H36" s="122" t="s">
        <v>51</v>
      </c>
      <c r="I36" s="123"/>
      <c r="J36" s="124">
        <f>SUM(J27:J34)</f>
        <v>0</v>
      </c>
      <c r="K36" s="125"/>
    </row>
    <row r="37" spans="2:11" s="1" customFormat="1" ht="14.45" customHeight="1">
      <c r="B37" s="55"/>
      <c r="C37" s="56"/>
      <c r="D37" s="56"/>
      <c r="E37" s="56"/>
      <c r="F37" s="56"/>
      <c r="G37" s="56"/>
      <c r="H37" s="56"/>
      <c r="I37" s="126"/>
      <c r="J37" s="56"/>
      <c r="K37" s="57"/>
    </row>
    <row r="41" spans="2:11" s="1" customFormat="1" ht="6.95" customHeight="1">
      <c r="B41" s="58"/>
      <c r="C41" s="59"/>
      <c r="D41" s="59"/>
      <c r="E41" s="59"/>
      <c r="F41" s="59"/>
      <c r="G41" s="59"/>
      <c r="H41" s="59"/>
      <c r="I41" s="127"/>
      <c r="J41" s="59"/>
      <c r="K41" s="128"/>
    </row>
    <row r="42" spans="2:11" s="1" customFormat="1" ht="36.95" customHeight="1">
      <c r="B42" s="40"/>
      <c r="C42" s="29" t="s">
        <v>113</v>
      </c>
      <c r="D42" s="41"/>
      <c r="E42" s="41"/>
      <c r="F42" s="41"/>
      <c r="G42" s="41"/>
      <c r="H42" s="41"/>
      <c r="I42" s="105"/>
      <c r="J42" s="41"/>
      <c r="K42" s="44"/>
    </row>
    <row r="43" spans="2:11" s="1" customFormat="1" ht="6.95" customHeight="1">
      <c r="B43" s="40"/>
      <c r="C43" s="41"/>
      <c r="D43" s="41"/>
      <c r="E43" s="41"/>
      <c r="F43" s="41"/>
      <c r="G43" s="41"/>
      <c r="H43" s="41"/>
      <c r="I43" s="105"/>
      <c r="J43" s="41"/>
      <c r="K43" s="44"/>
    </row>
    <row r="44" spans="2:11" s="1" customFormat="1" ht="14.45" customHeight="1">
      <c r="B44" s="40"/>
      <c r="C44" s="36" t="s">
        <v>19</v>
      </c>
      <c r="D44" s="41"/>
      <c r="E44" s="41"/>
      <c r="F44" s="41"/>
      <c r="G44" s="41"/>
      <c r="H44" s="41"/>
      <c r="I44" s="105"/>
      <c r="J44" s="41"/>
      <c r="K44" s="44"/>
    </row>
    <row r="45" spans="2:11" s="1" customFormat="1" ht="16.5" customHeight="1">
      <c r="B45" s="40"/>
      <c r="C45" s="41"/>
      <c r="D45" s="41"/>
      <c r="E45" s="353" t="str">
        <f>E7</f>
        <v>Stavební úpravy 2.NP - 3.NP pavilonu A přestavba dětského oddělení na LDN - 2.část - 2.NP</v>
      </c>
      <c r="F45" s="354"/>
      <c r="G45" s="354"/>
      <c r="H45" s="354"/>
      <c r="I45" s="105"/>
      <c r="J45" s="41"/>
      <c r="K45" s="44"/>
    </row>
    <row r="46" spans="2:11" s="1" customFormat="1" ht="14.45" customHeight="1">
      <c r="B46" s="40"/>
      <c r="C46" s="36" t="s">
        <v>111</v>
      </c>
      <c r="D46" s="41"/>
      <c r="E46" s="41"/>
      <c r="F46" s="41"/>
      <c r="G46" s="41"/>
      <c r="H46" s="41"/>
      <c r="I46" s="105"/>
      <c r="J46" s="41"/>
      <c r="K46" s="44"/>
    </row>
    <row r="47" spans="2:11" s="1" customFormat="1" ht="17.25" customHeight="1">
      <c r="B47" s="40"/>
      <c r="C47" s="41"/>
      <c r="D47" s="41"/>
      <c r="E47" s="355" t="str">
        <f>E9</f>
        <v>02 - elektroinstalace - slaboproud</v>
      </c>
      <c r="F47" s="356"/>
      <c r="G47" s="356"/>
      <c r="H47" s="356"/>
      <c r="I47" s="105"/>
      <c r="J47" s="41"/>
      <c r="K47" s="44"/>
    </row>
    <row r="48" spans="2:11" s="1" customFormat="1" ht="6.95" customHeight="1">
      <c r="B48" s="40"/>
      <c r="C48" s="41"/>
      <c r="D48" s="41"/>
      <c r="E48" s="41"/>
      <c r="F48" s="41"/>
      <c r="G48" s="41"/>
      <c r="H48" s="41"/>
      <c r="I48" s="105"/>
      <c r="J48" s="41"/>
      <c r="K48" s="44"/>
    </row>
    <row r="49" spans="2:11" s="1" customFormat="1" ht="18" customHeight="1">
      <c r="B49" s="40"/>
      <c r="C49" s="36" t="s">
        <v>24</v>
      </c>
      <c r="D49" s="41"/>
      <c r="E49" s="41"/>
      <c r="F49" s="34" t="str">
        <f>F12</f>
        <v>Jindřichův Hradec</v>
      </c>
      <c r="G49" s="41"/>
      <c r="H49" s="41"/>
      <c r="I49" s="106" t="s">
        <v>26</v>
      </c>
      <c r="J49" s="107" t="str">
        <f>IF(J12="","",J12)</f>
        <v>27. 12. 2018</v>
      </c>
      <c r="K49" s="44"/>
    </row>
    <row r="50" spans="2:11" s="1" customFormat="1" ht="6.95" customHeight="1">
      <c r="B50" s="40"/>
      <c r="C50" s="41"/>
      <c r="D50" s="41"/>
      <c r="E50" s="41"/>
      <c r="F50" s="41"/>
      <c r="G50" s="41"/>
      <c r="H50" s="41"/>
      <c r="I50" s="105"/>
      <c r="J50" s="41"/>
      <c r="K50" s="44"/>
    </row>
    <row r="51" spans="2:11" s="1" customFormat="1" ht="15">
      <c r="B51" s="40"/>
      <c r="C51" s="36" t="s">
        <v>28</v>
      </c>
      <c r="D51" s="41"/>
      <c r="E51" s="41"/>
      <c r="F51" s="34" t="str">
        <f>E15</f>
        <v xml:space="preserve"> </v>
      </c>
      <c r="G51" s="41"/>
      <c r="H51" s="41"/>
      <c r="I51" s="106" t="s">
        <v>34</v>
      </c>
      <c r="J51" s="326" t="str">
        <f>E21</f>
        <v>ATELIER G+G s.r.o.</v>
      </c>
      <c r="K51" s="44"/>
    </row>
    <row r="52" spans="2:11" s="1" customFormat="1" ht="14.45" customHeight="1">
      <c r="B52" s="40"/>
      <c r="C52" s="36" t="s">
        <v>32</v>
      </c>
      <c r="D52" s="41"/>
      <c r="E52" s="41"/>
      <c r="F52" s="34" t="str">
        <f>IF(E18="","",E18)</f>
        <v/>
      </c>
      <c r="G52" s="41"/>
      <c r="H52" s="41"/>
      <c r="I52" s="105"/>
      <c r="J52" s="348"/>
      <c r="K52" s="44"/>
    </row>
    <row r="53" spans="2:11" s="1" customFormat="1" ht="10.35" customHeight="1">
      <c r="B53" s="40"/>
      <c r="C53" s="41"/>
      <c r="D53" s="41"/>
      <c r="E53" s="41"/>
      <c r="F53" s="41"/>
      <c r="G53" s="41"/>
      <c r="H53" s="41"/>
      <c r="I53" s="105"/>
      <c r="J53" s="41"/>
      <c r="K53" s="44"/>
    </row>
    <row r="54" spans="2:11" s="1" customFormat="1" ht="29.25" customHeight="1">
      <c r="B54" s="40"/>
      <c r="C54" s="129" t="s">
        <v>114</v>
      </c>
      <c r="D54" s="119"/>
      <c r="E54" s="119"/>
      <c r="F54" s="119"/>
      <c r="G54" s="119"/>
      <c r="H54" s="119"/>
      <c r="I54" s="130"/>
      <c r="J54" s="131" t="s">
        <v>115</v>
      </c>
      <c r="K54" s="132"/>
    </row>
    <row r="55" spans="2:11" s="1" customFormat="1" ht="10.35" customHeight="1">
      <c r="B55" s="40"/>
      <c r="C55" s="41"/>
      <c r="D55" s="41"/>
      <c r="E55" s="41"/>
      <c r="F55" s="41"/>
      <c r="G55" s="41"/>
      <c r="H55" s="41"/>
      <c r="I55" s="105"/>
      <c r="J55" s="41"/>
      <c r="K55" s="44"/>
    </row>
    <row r="56" spans="2:47" s="1" customFormat="1" ht="29.25" customHeight="1">
      <c r="B56" s="40"/>
      <c r="C56" s="133" t="s">
        <v>116</v>
      </c>
      <c r="D56" s="41"/>
      <c r="E56" s="41"/>
      <c r="F56" s="41"/>
      <c r="G56" s="41"/>
      <c r="H56" s="41"/>
      <c r="I56" s="105"/>
      <c r="J56" s="115">
        <f>J132</f>
        <v>0</v>
      </c>
      <c r="K56" s="44"/>
      <c r="AU56" s="23" t="s">
        <v>117</v>
      </c>
    </row>
    <row r="57" spans="2:11" s="7" customFormat="1" ht="24.95" customHeight="1">
      <c r="B57" s="134"/>
      <c r="C57" s="135"/>
      <c r="D57" s="136" t="s">
        <v>125</v>
      </c>
      <c r="E57" s="137"/>
      <c r="F57" s="137"/>
      <c r="G57" s="137"/>
      <c r="H57" s="137"/>
      <c r="I57" s="138"/>
      <c r="J57" s="139">
        <f>J133</f>
        <v>0</v>
      </c>
      <c r="K57" s="140"/>
    </row>
    <row r="58" spans="2:11" s="8" customFormat="1" ht="19.9" customHeight="1">
      <c r="B58" s="141"/>
      <c r="C58" s="142"/>
      <c r="D58" s="143" t="s">
        <v>1425</v>
      </c>
      <c r="E58" s="144"/>
      <c r="F58" s="144"/>
      <c r="G58" s="144"/>
      <c r="H58" s="144"/>
      <c r="I58" s="145"/>
      <c r="J58" s="146">
        <f>J134</f>
        <v>0</v>
      </c>
      <c r="K58" s="147"/>
    </row>
    <row r="59" spans="2:11" s="8" customFormat="1" ht="14.85" customHeight="1">
      <c r="B59" s="141"/>
      <c r="C59" s="142"/>
      <c r="D59" s="143" t="s">
        <v>1426</v>
      </c>
      <c r="E59" s="144"/>
      <c r="F59" s="144"/>
      <c r="G59" s="144"/>
      <c r="H59" s="144"/>
      <c r="I59" s="145"/>
      <c r="J59" s="146">
        <f>J135</f>
        <v>0</v>
      </c>
      <c r="K59" s="147"/>
    </row>
    <row r="60" spans="2:11" s="8" customFormat="1" ht="21.75" customHeight="1">
      <c r="B60" s="141"/>
      <c r="C60" s="142"/>
      <c r="D60" s="143" t="s">
        <v>1427</v>
      </c>
      <c r="E60" s="144"/>
      <c r="F60" s="144"/>
      <c r="G60" s="144"/>
      <c r="H60" s="144"/>
      <c r="I60" s="145"/>
      <c r="J60" s="146">
        <f>J136</f>
        <v>0</v>
      </c>
      <c r="K60" s="147"/>
    </row>
    <row r="61" spans="2:11" s="8" customFormat="1" ht="21.75" customHeight="1">
      <c r="B61" s="141"/>
      <c r="C61" s="142"/>
      <c r="D61" s="143" t="s">
        <v>1428</v>
      </c>
      <c r="E61" s="144"/>
      <c r="F61" s="144"/>
      <c r="G61" s="144"/>
      <c r="H61" s="144"/>
      <c r="I61" s="145"/>
      <c r="J61" s="146">
        <f>J171</f>
        <v>0</v>
      </c>
      <c r="K61" s="147"/>
    </row>
    <row r="62" spans="2:11" s="8" customFormat="1" ht="21.75" customHeight="1">
      <c r="B62" s="141"/>
      <c r="C62" s="142"/>
      <c r="D62" s="143" t="s">
        <v>1429</v>
      </c>
      <c r="E62" s="144"/>
      <c r="F62" s="144"/>
      <c r="G62" s="144"/>
      <c r="H62" s="144"/>
      <c r="I62" s="145"/>
      <c r="J62" s="146">
        <f>J186</f>
        <v>0</v>
      </c>
      <c r="K62" s="147"/>
    </row>
    <row r="63" spans="2:11" s="8" customFormat="1" ht="21.75" customHeight="1">
      <c r="B63" s="141"/>
      <c r="C63" s="142"/>
      <c r="D63" s="143" t="s">
        <v>1430</v>
      </c>
      <c r="E63" s="144"/>
      <c r="F63" s="144"/>
      <c r="G63" s="144"/>
      <c r="H63" s="144"/>
      <c r="I63" s="145"/>
      <c r="J63" s="146">
        <f>J201</f>
        <v>0</v>
      </c>
      <c r="K63" s="147"/>
    </row>
    <row r="64" spans="2:11" s="8" customFormat="1" ht="21.75" customHeight="1">
      <c r="B64" s="141"/>
      <c r="C64" s="142"/>
      <c r="D64" s="143" t="s">
        <v>1431</v>
      </c>
      <c r="E64" s="144"/>
      <c r="F64" s="144"/>
      <c r="G64" s="144"/>
      <c r="H64" s="144"/>
      <c r="I64" s="145"/>
      <c r="J64" s="146">
        <f>J207</f>
        <v>0</v>
      </c>
      <c r="K64" s="147"/>
    </row>
    <row r="65" spans="2:11" s="8" customFormat="1" ht="14.85" customHeight="1">
      <c r="B65" s="141"/>
      <c r="C65" s="142"/>
      <c r="D65" s="143" t="s">
        <v>1432</v>
      </c>
      <c r="E65" s="144"/>
      <c r="F65" s="144"/>
      <c r="G65" s="144"/>
      <c r="H65" s="144"/>
      <c r="I65" s="145"/>
      <c r="J65" s="146">
        <f>J216</f>
        <v>0</v>
      </c>
      <c r="K65" s="147"/>
    </row>
    <row r="66" spans="2:11" s="8" customFormat="1" ht="21.75" customHeight="1">
      <c r="B66" s="141"/>
      <c r="C66" s="142"/>
      <c r="D66" s="143" t="s">
        <v>1427</v>
      </c>
      <c r="E66" s="144"/>
      <c r="F66" s="144"/>
      <c r="G66" s="144"/>
      <c r="H66" s="144"/>
      <c r="I66" s="145"/>
      <c r="J66" s="146">
        <f>J217</f>
        <v>0</v>
      </c>
      <c r="K66" s="147"/>
    </row>
    <row r="67" spans="2:11" s="8" customFormat="1" ht="21.75" customHeight="1">
      <c r="B67" s="141"/>
      <c r="C67" s="142"/>
      <c r="D67" s="143" t="s">
        <v>1428</v>
      </c>
      <c r="E67" s="144"/>
      <c r="F67" s="144"/>
      <c r="G67" s="144"/>
      <c r="H67" s="144"/>
      <c r="I67" s="145"/>
      <c r="J67" s="146">
        <f>J235</f>
        <v>0</v>
      </c>
      <c r="K67" s="147"/>
    </row>
    <row r="68" spans="2:11" s="8" customFormat="1" ht="21.75" customHeight="1">
      <c r="B68" s="141"/>
      <c r="C68" s="142"/>
      <c r="D68" s="143" t="s">
        <v>1429</v>
      </c>
      <c r="E68" s="144"/>
      <c r="F68" s="144"/>
      <c r="G68" s="144"/>
      <c r="H68" s="144"/>
      <c r="I68" s="145"/>
      <c r="J68" s="146">
        <f>J241</f>
        <v>0</v>
      </c>
      <c r="K68" s="147"/>
    </row>
    <row r="69" spans="2:11" s="8" customFormat="1" ht="21.75" customHeight="1">
      <c r="B69" s="141"/>
      <c r="C69" s="142"/>
      <c r="D69" s="143" t="s">
        <v>1430</v>
      </c>
      <c r="E69" s="144"/>
      <c r="F69" s="144"/>
      <c r="G69" s="144"/>
      <c r="H69" s="144"/>
      <c r="I69" s="145"/>
      <c r="J69" s="146">
        <f>J248</f>
        <v>0</v>
      </c>
      <c r="K69" s="147"/>
    </row>
    <row r="70" spans="2:11" s="8" customFormat="1" ht="21.75" customHeight="1">
      <c r="B70" s="141"/>
      <c r="C70" s="142"/>
      <c r="D70" s="143" t="s">
        <v>1433</v>
      </c>
      <c r="E70" s="144"/>
      <c r="F70" s="144"/>
      <c r="G70" s="144"/>
      <c r="H70" s="144"/>
      <c r="I70" s="145"/>
      <c r="J70" s="146">
        <f>J255</f>
        <v>0</v>
      </c>
      <c r="K70" s="147"/>
    </row>
    <row r="71" spans="2:11" s="8" customFormat="1" ht="21.75" customHeight="1">
      <c r="B71" s="141"/>
      <c r="C71" s="142"/>
      <c r="D71" s="143" t="s">
        <v>1434</v>
      </c>
      <c r="E71" s="144"/>
      <c r="F71" s="144"/>
      <c r="G71" s="144"/>
      <c r="H71" s="144"/>
      <c r="I71" s="145"/>
      <c r="J71" s="146">
        <f>J258</f>
        <v>0</v>
      </c>
      <c r="K71" s="147"/>
    </row>
    <row r="72" spans="2:11" s="8" customFormat="1" ht="21.75" customHeight="1">
      <c r="B72" s="141"/>
      <c r="C72" s="142"/>
      <c r="D72" s="143" t="s">
        <v>1431</v>
      </c>
      <c r="E72" s="144"/>
      <c r="F72" s="144"/>
      <c r="G72" s="144"/>
      <c r="H72" s="144"/>
      <c r="I72" s="145"/>
      <c r="J72" s="146">
        <f>J260</f>
        <v>0</v>
      </c>
      <c r="K72" s="147"/>
    </row>
    <row r="73" spans="2:11" s="8" customFormat="1" ht="14.85" customHeight="1">
      <c r="B73" s="141"/>
      <c r="C73" s="142"/>
      <c r="D73" s="143" t="s">
        <v>1435</v>
      </c>
      <c r="E73" s="144"/>
      <c r="F73" s="144"/>
      <c r="G73" s="144"/>
      <c r="H73" s="144"/>
      <c r="I73" s="145"/>
      <c r="J73" s="146">
        <f>J267</f>
        <v>0</v>
      </c>
      <c r="K73" s="147"/>
    </row>
    <row r="74" spans="2:11" s="8" customFormat="1" ht="21.75" customHeight="1">
      <c r="B74" s="141"/>
      <c r="C74" s="142"/>
      <c r="D74" s="143" t="s">
        <v>1427</v>
      </c>
      <c r="E74" s="144"/>
      <c r="F74" s="144"/>
      <c r="G74" s="144"/>
      <c r="H74" s="144"/>
      <c r="I74" s="145"/>
      <c r="J74" s="146">
        <f>J268</f>
        <v>0</v>
      </c>
      <c r="K74" s="147"/>
    </row>
    <row r="75" spans="2:11" s="8" customFormat="1" ht="21.75" customHeight="1">
      <c r="B75" s="141"/>
      <c r="C75" s="142"/>
      <c r="D75" s="143" t="s">
        <v>1428</v>
      </c>
      <c r="E75" s="144"/>
      <c r="F75" s="144"/>
      <c r="G75" s="144"/>
      <c r="H75" s="144"/>
      <c r="I75" s="145"/>
      <c r="J75" s="146">
        <f>J302</f>
        <v>0</v>
      </c>
      <c r="K75" s="147"/>
    </row>
    <row r="76" spans="2:11" s="8" customFormat="1" ht="21.75" customHeight="1">
      <c r="B76" s="141"/>
      <c r="C76" s="142"/>
      <c r="D76" s="143" t="s">
        <v>1433</v>
      </c>
      <c r="E76" s="144"/>
      <c r="F76" s="144"/>
      <c r="G76" s="144"/>
      <c r="H76" s="144"/>
      <c r="I76" s="145"/>
      <c r="J76" s="146">
        <f>J319</f>
        <v>0</v>
      </c>
      <c r="K76" s="147"/>
    </row>
    <row r="77" spans="2:11" s="8" customFormat="1" ht="21.75" customHeight="1">
      <c r="B77" s="141"/>
      <c r="C77" s="142"/>
      <c r="D77" s="143" t="s">
        <v>1436</v>
      </c>
      <c r="E77" s="144"/>
      <c r="F77" s="144"/>
      <c r="G77" s="144"/>
      <c r="H77" s="144"/>
      <c r="I77" s="145"/>
      <c r="J77" s="146">
        <f>J324</f>
        <v>0</v>
      </c>
      <c r="K77" s="147"/>
    </row>
    <row r="78" spans="2:11" s="8" customFormat="1" ht="21.75" customHeight="1">
      <c r="B78" s="141"/>
      <c r="C78" s="142"/>
      <c r="D78" s="143" t="s">
        <v>1429</v>
      </c>
      <c r="E78" s="144"/>
      <c r="F78" s="144"/>
      <c r="G78" s="144"/>
      <c r="H78" s="144"/>
      <c r="I78" s="145"/>
      <c r="J78" s="146">
        <f>J328</f>
        <v>0</v>
      </c>
      <c r="K78" s="147"/>
    </row>
    <row r="79" spans="2:11" s="8" customFormat="1" ht="21.75" customHeight="1">
      <c r="B79" s="141"/>
      <c r="C79" s="142"/>
      <c r="D79" s="143" t="s">
        <v>1430</v>
      </c>
      <c r="E79" s="144"/>
      <c r="F79" s="144"/>
      <c r="G79" s="144"/>
      <c r="H79" s="144"/>
      <c r="I79" s="145"/>
      <c r="J79" s="146">
        <f>J344</f>
        <v>0</v>
      </c>
      <c r="K79" s="147"/>
    </row>
    <row r="80" spans="2:11" s="8" customFormat="1" ht="21.75" customHeight="1">
      <c r="B80" s="141"/>
      <c r="C80" s="142"/>
      <c r="D80" s="143" t="s">
        <v>1431</v>
      </c>
      <c r="E80" s="144"/>
      <c r="F80" s="144"/>
      <c r="G80" s="144"/>
      <c r="H80" s="144"/>
      <c r="I80" s="145"/>
      <c r="J80" s="146">
        <f>J354</f>
        <v>0</v>
      </c>
      <c r="K80" s="147"/>
    </row>
    <row r="81" spans="2:11" s="8" customFormat="1" ht="14.85" customHeight="1">
      <c r="B81" s="141"/>
      <c r="C81" s="142"/>
      <c r="D81" s="143" t="s">
        <v>1437</v>
      </c>
      <c r="E81" s="144"/>
      <c r="F81" s="144"/>
      <c r="G81" s="144"/>
      <c r="H81" s="144"/>
      <c r="I81" s="145"/>
      <c r="J81" s="146">
        <f>J360</f>
        <v>0</v>
      </c>
      <c r="K81" s="147"/>
    </row>
    <row r="82" spans="2:11" s="8" customFormat="1" ht="21.75" customHeight="1">
      <c r="B82" s="141"/>
      <c r="C82" s="142"/>
      <c r="D82" s="143" t="s">
        <v>1427</v>
      </c>
      <c r="E82" s="144"/>
      <c r="F82" s="144"/>
      <c r="G82" s="144"/>
      <c r="H82" s="144"/>
      <c r="I82" s="145"/>
      <c r="J82" s="146">
        <f>J361</f>
        <v>0</v>
      </c>
      <c r="K82" s="147"/>
    </row>
    <row r="83" spans="2:11" s="8" customFormat="1" ht="21.75" customHeight="1">
      <c r="B83" s="141"/>
      <c r="C83" s="142"/>
      <c r="D83" s="143" t="s">
        <v>1438</v>
      </c>
      <c r="E83" s="144"/>
      <c r="F83" s="144"/>
      <c r="G83" s="144"/>
      <c r="H83" s="144"/>
      <c r="I83" s="145"/>
      <c r="J83" s="146">
        <f>J374</f>
        <v>0</v>
      </c>
      <c r="K83" s="147"/>
    </row>
    <row r="84" spans="2:11" s="8" customFormat="1" ht="21.75" customHeight="1">
      <c r="B84" s="141"/>
      <c r="C84" s="142"/>
      <c r="D84" s="143" t="s">
        <v>1439</v>
      </c>
      <c r="E84" s="144"/>
      <c r="F84" s="144"/>
      <c r="G84" s="144"/>
      <c r="H84" s="144"/>
      <c r="I84" s="145"/>
      <c r="J84" s="146">
        <f>J382</f>
        <v>0</v>
      </c>
      <c r="K84" s="147"/>
    </row>
    <row r="85" spans="2:11" s="8" customFormat="1" ht="21.75" customHeight="1">
      <c r="B85" s="141"/>
      <c r="C85" s="142"/>
      <c r="D85" s="143" t="s">
        <v>1440</v>
      </c>
      <c r="E85" s="144"/>
      <c r="F85" s="144"/>
      <c r="G85" s="144"/>
      <c r="H85" s="144"/>
      <c r="I85" s="145"/>
      <c r="J85" s="146">
        <f>J396</f>
        <v>0</v>
      </c>
      <c r="K85" s="147"/>
    </row>
    <row r="86" spans="2:11" s="8" customFormat="1" ht="21.75" customHeight="1">
      <c r="B86" s="141"/>
      <c r="C86" s="142"/>
      <c r="D86" s="143" t="s">
        <v>1441</v>
      </c>
      <c r="E86" s="144"/>
      <c r="F86" s="144"/>
      <c r="G86" s="144"/>
      <c r="H86" s="144"/>
      <c r="I86" s="145"/>
      <c r="J86" s="146">
        <f>J405</f>
        <v>0</v>
      </c>
      <c r="K86" s="147"/>
    </row>
    <row r="87" spans="2:11" s="8" customFormat="1" ht="21.75" customHeight="1">
      <c r="B87" s="141"/>
      <c r="C87" s="142"/>
      <c r="D87" s="143" t="s">
        <v>1436</v>
      </c>
      <c r="E87" s="144"/>
      <c r="F87" s="144"/>
      <c r="G87" s="144"/>
      <c r="H87" s="144"/>
      <c r="I87" s="145"/>
      <c r="J87" s="146">
        <f>J410</f>
        <v>0</v>
      </c>
      <c r="K87" s="147"/>
    </row>
    <row r="88" spans="2:11" s="8" customFormat="1" ht="21.75" customHeight="1">
      <c r="B88" s="141"/>
      <c r="C88" s="142"/>
      <c r="D88" s="143" t="s">
        <v>1431</v>
      </c>
      <c r="E88" s="144"/>
      <c r="F88" s="144"/>
      <c r="G88" s="144"/>
      <c r="H88" s="144"/>
      <c r="I88" s="145"/>
      <c r="J88" s="146">
        <f>J414</f>
        <v>0</v>
      </c>
      <c r="K88" s="147"/>
    </row>
    <row r="89" spans="2:11" s="8" customFormat="1" ht="14.85" customHeight="1">
      <c r="B89" s="141"/>
      <c r="C89" s="142"/>
      <c r="D89" s="143" t="s">
        <v>1442</v>
      </c>
      <c r="E89" s="144"/>
      <c r="F89" s="144"/>
      <c r="G89" s="144"/>
      <c r="H89" s="144"/>
      <c r="I89" s="145"/>
      <c r="J89" s="146">
        <f>J422</f>
        <v>0</v>
      </c>
      <c r="K89" s="147"/>
    </row>
    <row r="90" spans="2:11" s="8" customFormat="1" ht="21.75" customHeight="1">
      <c r="B90" s="141"/>
      <c r="C90" s="142"/>
      <c r="D90" s="143" t="s">
        <v>1427</v>
      </c>
      <c r="E90" s="144"/>
      <c r="F90" s="144"/>
      <c r="G90" s="144"/>
      <c r="H90" s="144"/>
      <c r="I90" s="145"/>
      <c r="J90" s="146">
        <f>J423</f>
        <v>0</v>
      </c>
      <c r="K90" s="147"/>
    </row>
    <row r="91" spans="2:11" s="8" customFormat="1" ht="21.75" customHeight="1">
      <c r="B91" s="141"/>
      <c r="C91" s="142"/>
      <c r="D91" s="143" t="s">
        <v>1428</v>
      </c>
      <c r="E91" s="144"/>
      <c r="F91" s="144"/>
      <c r="G91" s="144"/>
      <c r="H91" s="144"/>
      <c r="I91" s="145"/>
      <c r="J91" s="146">
        <f>J442</f>
        <v>0</v>
      </c>
      <c r="K91" s="147"/>
    </row>
    <row r="92" spans="2:11" s="8" customFormat="1" ht="21.75" customHeight="1">
      <c r="B92" s="141"/>
      <c r="C92" s="142"/>
      <c r="D92" s="143" t="s">
        <v>1429</v>
      </c>
      <c r="E92" s="144"/>
      <c r="F92" s="144"/>
      <c r="G92" s="144"/>
      <c r="H92" s="144"/>
      <c r="I92" s="145"/>
      <c r="J92" s="146">
        <f>J448</f>
        <v>0</v>
      </c>
      <c r="K92" s="147"/>
    </row>
    <row r="93" spans="2:11" s="8" customFormat="1" ht="21.75" customHeight="1">
      <c r="B93" s="141"/>
      <c r="C93" s="142"/>
      <c r="D93" s="143" t="s">
        <v>1430</v>
      </c>
      <c r="E93" s="144"/>
      <c r="F93" s="144"/>
      <c r="G93" s="144"/>
      <c r="H93" s="144"/>
      <c r="I93" s="145"/>
      <c r="J93" s="146">
        <f>J454</f>
        <v>0</v>
      </c>
      <c r="K93" s="147"/>
    </row>
    <row r="94" spans="2:11" s="8" customFormat="1" ht="21.75" customHeight="1">
      <c r="B94" s="141"/>
      <c r="C94" s="142"/>
      <c r="D94" s="143" t="s">
        <v>1433</v>
      </c>
      <c r="E94" s="144"/>
      <c r="F94" s="144"/>
      <c r="G94" s="144"/>
      <c r="H94" s="144"/>
      <c r="I94" s="145"/>
      <c r="J94" s="146">
        <f>J461</f>
        <v>0</v>
      </c>
      <c r="K94" s="147"/>
    </row>
    <row r="95" spans="2:11" s="8" customFormat="1" ht="21.75" customHeight="1">
      <c r="B95" s="141"/>
      <c r="C95" s="142"/>
      <c r="D95" s="143" t="s">
        <v>1434</v>
      </c>
      <c r="E95" s="144"/>
      <c r="F95" s="144"/>
      <c r="G95" s="144"/>
      <c r="H95" s="144"/>
      <c r="I95" s="145"/>
      <c r="J95" s="146">
        <f>J466</f>
        <v>0</v>
      </c>
      <c r="K95" s="147"/>
    </row>
    <row r="96" spans="2:11" s="8" customFormat="1" ht="21.75" customHeight="1">
      <c r="B96" s="141"/>
      <c r="C96" s="142"/>
      <c r="D96" s="143" t="s">
        <v>1431</v>
      </c>
      <c r="E96" s="144"/>
      <c r="F96" s="144"/>
      <c r="G96" s="144"/>
      <c r="H96" s="144"/>
      <c r="I96" s="145"/>
      <c r="J96" s="146">
        <f>J469</f>
        <v>0</v>
      </c>
      <c r="K96" s="147"/>
    </row>
    <row r="97" spans="2:11" s="8" customFormat="1" ht="14.85" customHeight="1">
      <c r="B97" s="141"/>
      <c r="C97" s="142"/>
      <c r="D97" s="143" t="s">
        <v>1443</v>
      </c>
      <c r="E97" s="144"/>
      <c r="F97" s="144"/>
      <c r="G97" s="144"/>
      <c r="H97" s="144"/>
      <c r="I97" s="145"/>
      <c r="J97" s="146">
        <f>J474</f>
        <v>0</v>
      </c>
      <c r="K97" s="147"/>
    </row>
    <row r="98" spans="2:11" s="8" customFormat="1" ht="21.75" customHeight="1">
      <c r="B98" s="141"/>
      <c r="C98" s="142"/>
      <c r="D98" s="143" t="s">
        <v>1427</v>
      </c>
      <c r="E98" s="144"/>
      <c r="F98" s="144"/>
      <c r="G98" s="144"/>
      <c r="H98" s="144"/>
      <c r="I98" s="145"/>
      <c r="J98" s="146">
        <f>J475</f>
        <v>0</v>
      </c>
      <c r="K98" s="147"/>
    </row>
    <row r="99" spans="2:11" s="8" customFormat="1" ht="21.75" customHeight="1">
      <c r="B99" s="141"/>
      <c r="C99" s="142"/>
      <c r="D99" s="143" t="s">
        <v>1428</v>
      </c>
      <c r="E99" s="144"/>
      <c r="F99" s="144"/>
      <c r="G99" s="144"/>
      <c r="H99" s="144"/>
      <c r="I99" s="145"/>
      <c r="J99" s="146">
        <f>J494</f>
        <v>0</v>
      </c>
      <c r="K99" s="147"/>
    </row>
    <row r="100" spans="2:11" s="8" customFormat="1" ht="21.75" customHeight="1">
      <c r="B100" s="141"/>
      <c r="C100" s="142"/>
      <c r="D100" s="143" t="s">
        <v>1433</v>
      </c>
      <c r="E100" s="144"/>
      <c r="F100" s="144"/>
      <c r="G100" s="144"/>
      <c r="H100" s="144"/>
      <c r="I100" s="145"/>
      <c r="J100" s="146">
        <f>J505</f>
        <v>0</v>
      </c>
      <c r="K100" s="147"/>
    </row>
    <row r="101" spans="2:11" s="8" customFormat="1" ht="21.75" customHeight="1">
      <c r="B101" s="141"/>
      <c r="C101" s="142"/>
      <c r="D101" s="143" t="s">
        <v>1434</v>
      </c>
      <c r="E101" s="144"/>
      <c r="F101" s="144"/>
      <c r="G101" s="144"/>
      <c r="H101" s="144"/>
      <c r="I101" s="145"/>
      <c r="J101" s="146">
        <f>J507</f>
        <v>0</v>
      </c>
      <c r="K101" s="147"/>
    </row>
    <row r="102" spans="2:11" s="8" customFormat="1" ht="21.75" customHeight="1">
      <c r="B102" s="141"/>
      <c r="C102" s="142"/>
      <c r="D102" s="143" t="s">
        <v>1429</v>
      </c>
      <c r="E102" s="144"/>
      <c r="F102" s="144"/>
      <c r="G102" s="144"/>
      <c r="H102" s="144"/>
      <c r="I102" s="145"/>
      <c r="J102" s="146">
        <f>J509</f>
        <v>0</v>
      </c>
      <c r="K102" s="147"/>
    </row>
    <row r="103" spans="2:11" s="8" customFormat="1" ht="21.75" customHeight="1">
      <c r="B103" s="141"/>
      <c r="C103" s="142"/>
      <c r="D103" s="143" t="s">
        <v>1430</v>
      </c>
      <c r="E103" s="144"/>
      <c r="F103" s="144"/>
      <c r="G103" s="144"/>
      <c r="H103" s="144"/>
      <c r="I103" s="145"/>
      <c r="J103" s="146">
        <f>J515</f>
        <v>0</v>
      </c>
      <c r="K103" s="147"/>
    </row>
    <row r="104" spans="2:11" s="8" customFormat="1" ht="21.75" customHeight="1">
      <c r="B104" s="141"/>
      <c r="C104" s="142"/>
      <c r="D104" s="143" t="s">
        <v>1431</v>
      </c>
      <c r="E104" s="144"/>
      <c r="F104" s="144"/>
      <c r="G104" s="144"/>
      <c r="H104" s="144"/>
      <c r="I104" s="145"/>
      <c r="J104" s="146">
        <f>J524</f>
        <v>0</v>
      </c>
      <c r="K104" s="147"/>
    </row>
    <row r="105" spans="2:11" s="8" customFormat="1" ht="14.85" customHeight="1">
      <c r="B105" s="141"/>
      <c r="C105" s="142"/>
      <c r="D105" s="143" t="s">
        <v>1444</v>
      </c>
      <c r="E105" s="144"/>
      <c r="F105" s="144"/>
      <c r="G105" s="144"/>
      <c r="H105" s="144"/>
      <c r="I105" s="145"/>
      <c r="J105" s="146">
        <f>J529</f>
        <v>0</v>
      </c>
      <c r="K105" s="147"/>
    </row>
    <row r="106" spans="2:11" s="8" customFormat="1" ht="21.75" customHeight="1">
      <c r="B106" s="141"/>
      <c r="C106" s="142"/>
      <c r="D106" s="143" t="s">
        <v>1427</v>
      </c>
      <c r="E106" s="144"/>
      <c r="F106" s="144"/>
      <c r="G106" s="144"/>
      <c r="H106" s="144"/>
      <c r="I106" s="145"/>
      <c r="J106" s="146">
        <f>J530</f>
        <v>0</v>
      </c>
      <c r="K106" s="147"/>
    </row>
    <row r="107" spans="2:11" s="8" customFormat="1" ht="21.75" customHeight="1">
      <c r="B107" s="141"/>
      <c r="C107" s="142"/>
      <c r="D107" s="143" t="s">
        <v>1428</v>
      </c>
      <c r="E107" s="144"/>
      <c r="F107" s="144"/>
      <c r="G107" s="144"/>
      <c r="H107" s="144"/>
      <c r="I107" s="145"/>
      <c r="J107" s="146">
        <f>J599</f>
        <v>0</v>
      </c>
      <c r="K107" s="147"/>
    </row>
    <row r="108" spans="2:11" s="8" customFormat="1" ht="21.75" customHeight="1">
      <c r="B108" s="141"/>
      <c r="C108" s="142"/>
      <c r="D108" s="143" t="s">
        <v>1429</v>
      </c>
      <c r="E108" s="144"/>
      <c r="F108" s="144"/>
      <c r="G108" s="144"/>
      <c r="H108" s="144"/>
      <c r="I108" s="145"/>
      <c r="J108" s="146">
        <f>J638</f>
        <v>0</v>
      </c>
      <c r="K108" s="147"/>
    </row>
    <row r="109" spans="2:11" s="8" customFormat="1" ht="21.75" customHeight="1">
      <c r="B109" s="141"/>
      <c r="C109" s="142"/>
      <c r="D109" s="143" t="s">
        <v>1430</v>
      </c>
      <c r="E109" s="144"/>
      <c r="F109" s="144"/>
      <c r="G109" s="144"/>
      <c r="H109" s="144"/>
      <c r="I109" s="145"/>
      <c r="J109" s="146">
        <f>J654</f>
        <v>0</v>
      </c>
      <c r="K109" s="147"/>
    </row>
    <row r="110" spans="2:11" s="8" customFormat="1" ht="21.75" customHeight="1">
      <c r="B110" s="141"/>
      <c r="C110" s="142"/>
      <c r="D110" s="143" t="s">
        <v>1433</v>
      </c>
      <c r="E110" s="144"/>
      <c r="F110" s="144"/>
      <c r="G110" s="144"/>
      <c r="H110" s="144"/>
      <c r="I110" s="145"/>
      <c r="J110" s="146">
        <f>J666</f>
        <v>0</v>
      </c>
      <c r="K110" s="147"/>
    </row>
    <row r="111" spans="2:11" s="8" customFormat="1" ht="21.75" customHeight="1">
      <c r="B111" s="141"/>
      <c r="C111" s="142"/>
      <c r="D111" s="143" t="s">
        <v>1434</v>
      </c>
      <c r="E111" s="144"/>
      <c r="F111" s="144"/>
      <c r="G111" s="144"/>
      <c r="H111" s="144"/>
      <c r="I111" s="145"/>
      <c r="J111" s="146">
        <f>J673</f>
        <v>0</v>
      </c>
      <c r="K111" s="147"/>
    </row>
    <row r="112" spans="2:11" s="8" customFormat="1" ht="21.75" customHeight="1">
      <c r="B112" s="141"/>
      <c r="C112" s="142"/>
      <c r="D112" s="143" t="s">
        <v>1431</v>
      </c>
      <c r="E112" s="144"/>
      <c r="F112" s="144"/>
      <c r="G112" s="144"/>
      <c r="H112" s="144"/>
      <c r="I112" s="145"/>
      <c r="J112" s="146">
        <f>J678</f>
        <v>0</v>
      </c>
      <c r="K112" s="147"/>
    </row>
    <row r="113" spans="2:11" s="1" customFormat="1" ht="21.75" customHeight="1">
      <c r="B113" s="40"/>
      <c r="C113" s="41"/>
      <c r="D113" s="41"/>
      <c r="E113" s="41"/>
      <c r="F113" s="41"/>
      <c r="G113" s="41"/>
      <c r="H113" s="41"/>
      <c r="I113" s="105"/>
      <c r="J113" s="41"/>
      <c r="K113" s="44"/>
    </row>
    <row r="114" spans="2:11" s="1" customFormat="1" ht="6.95" customHeight="1">
      <c r="B114" s="55"/>
      <c r="C114" s="56"/>
      <c r="D114" s="56"/>
      <c r="E114" s="56"/>
      <c r="F114" s="56"/>
      <c r="G114" s="56"/>
      <c r="H114" s="56"/>
      <c r="I114" s="126"/>
      <c r="J114" s="56"/>
      <c r="K114" s="57"/>
    </row>
    <row r="118" spans="2:12" s="1" customFormat="1" ht="6.95" customHeight="1">
      <c r="B118" s="58"/>
      <c r="C118" s="59"/>
      <c r="D118" s="59"/>
      <c r="E118" s="59"/>
      <c r="F118" s="59"/>
      <c r="G118" s="59"/>
      <c r="H118" s="59"/>
      <c r="I118" s="127"/>
      <c r="J118" s="59"/>
      <c r="K118" s="59"/>
      <c r="L118" s="40"/>
    </row>
    <row r="119" spans="2:12" s="1" customFormat="1" ht="36.95" customHeight="1">
      <c r="B119" s="40"/>
      <c r="C119" s="60" t="s">
        <v>141</v>
      </c>
      <c r="I119" s="148"/>
      <c r="L119" s="40"/>
    </row>
    <row r="120" spans="2:12" s="1" customFormat="1" ht="6.95" customHeight="1">
      <c r="B120" s="40"/>
      <c r="I120" s="148"/>
      <c r="L120" s="40"/>
    </row>
    <row r="121" spans="2:12" s="1" customFormat="1" ht="14.45" customHeight="1">
      <c r="B121" s="40"/>
      <c r="C121" s="62" t="s">
        <v>19</v>
      </c>
      <c r="I121" s="148"/>
      <c r="L121" s="40"/>
    </row>
    <row r="122" spans="2:12" s="1" customFormat="1" ht="16.5" customHeight="1">
      <c r="B122" s="40"/>
      <c r="E122" s="349" t="str">
        <f>E7</f>
        <v>Stavební úpravy 2.NP - 3.NP pavilonu A přestavba dětského oddělení na LDN - 2.část - 2.NP</v>
      </c>
      <c r="F122" s="350"/>
      <c r="G122" s="350"/>
      <c r="H122" s="350"/>
      <c r="I122" s="148"/>
      <c r="L122" s="40"/>
    </row>
    <row r="123" spans="2:12" s="1" customFormat="1" ht="14.45" customHeight="1">
      <c r="B123" s="40"/>
      <c r="C123" s="62" t="s">
        <v>111</v>
      </c>
      <c r="I123" s="148"/>
      <c r="L123" s="40"/>
    </row>
    <row r="124" spans="2:12" s="1" customFormat="1" ht="17.25" customHeight="1">
      <c r="B124" s="40"/>
      <c r="E124" s="342" t="str">
        <f>E9</f>
        <v>02 - elektroinstalace - slaboproud</v>
      </c>
      <c r="F124" s="351"/>
      <c r="G124" s="351"/>
      <c r="H124" s="351"/>
      <c r="I124" s="148"/>
      <c r="L124" s="40"/>
    </row>
    <row r="125" spans="2:12" s="1" customFormat="1" ht="6.95" customHeight="1">
      <c r="B125" s="40"/>
      <c r="I125" s="148"/>
      <c r="L125" s="40"/>
    </row>
    <row r="126" spans="2:12" s="1" customFormat="1" ht="18" customHeight="1">
      <c r="B126" s="40"/>
      <c r="C126" s="62" t="s">
        <v>24</v>
      </c>
      <c r="F126" s="149" t="str">
        <f>F12</f>
        <v>Jindřichův Hradec</v>
      </c>
      <c r="I126" s="150" t="s">
        <v>26</v>
      </c>
      <c r="J126" s="66" t="str">
        <f>IF(J12="","",J12)</f>
        <v>27. 12. 2018</v>
      </c>
      <c r="L126" s="40"/>
    </row>
    <row r="127" spans="2:12" s="1" customFormat="1" ht="6.95" customHeight="1">
      <c r="B127" s="40"/>
      <c r="I127" s="148"/>
      <c r="L127" s="40"/>
    </row>
    <row r="128" spans="2:12" s="1" customFormat="1" ht="15">
      <c r="B128" s="40"/>
      <c r="C128" s="62" t="s">
        <v>28</v>
      </c>
      <c r="F128" s="149" t="str">
        <f>E15</f>
        <v xml:space="preserve"> </v>
      </c>
      <c r="I128" s="150" t="s">
        <v>34</v>
      </c>
      <c r="J128" s="149" t="str">
        <f>E21</f>
        <v>ATELIER G+G s.r.o.</v>
      </c>
      <c r="L128" s="40"/>
    </row>
    <row r="129" spans="2:12" s="1" customFormat="1" ht="14.45" customHeight="1">
      <c r="B129" s="40"/>
      <c r="C129" s="62" t="s">
        <v>32</v>
      </c>
      <c r="F129" s="149" t="str">
        <f>IF(E18="","",E18)</f>
        <v/>
      </c>
      <c r="I129" s="148"/>
      <c r="L129" s="40"/>
    </row>
    <row r="130" spans="2:12" s="1" customFormat="1" ht="10.35" customHeight="1">
      <c r="B130" s="40"/>
      <c r="I130" s="148"/>
      <c r="L130" s="40"/>
    </row>
    <row r="131" spans="2:20" s="9" customFormat="1" ht="29.25" customHeight="1">
      <c r="B131" s="151"/>
      <c r="C131" s="152" t="s">
        <v>142</v>
      </c>
      <c r="D131" s="153" t="s">
        <v>58</v>
      </c>
      <c r="E131" s="153" t="s">
        <v>54</v>
      </c>
      <c r="F131" s="153" t="s">
        <v>143</v>
      </c>
      <c r="G131" s="153" t="s">
        <v>144</v>
      </c>
      <c r="H131" s="153" t="s">
        <v>145</v>
      </c>
      <c r="I131" s="154" t="s">
        <v>146</v>
      </c>
      <c r="J131" s="153" t="s">
        <v>115</v>
      </c>
      <c r="K131" s="155" t="s">
        <v>147</v>
      </c>
      <c r="L131" s="151"/>
      <c r="M131" s="72" t="s">
        <v>148</v>
      </c>
      <c r="N131" s="73" t="s">
        <v>43</v>
      </c>
      <c r="O131" s="73" t="s">
        <v>149</v>
      </c>
      <c r="P131" s="73" t="s">
        <v>150</v>
      </c>
      <c r="Q131" s="73" t="s">
        <v>151</v>
      </c>
      <c r="R131" s="73" t="s">
        <v>152</v>
      </c>
      <c r="S131" s="73" t="s">
        <v>153</v>
      </c>
      <c r="T131" s="74" t="s">
        <v>154</v>
      </c>
    </row>
    <row r="132" spans="2:63" s="1" customFormat="1" ht="29.25" customHeight="1">
      <c r="B132" s="40"/>
      <c r="C132" s="76" t="s">
        <v>116</v>
      </c>
      <c r="I132" s="148"/>
      <c r="J132" s="156">
        <f>BK132</f>
        <v>0</v>
      </c>
      <c r="L132" s="40"/>
      <c r="M132" s="75"/>
      <c r="N132" s="67"/>
      <c r="O132" s="67"/>
      <c r="P132" s="157">
        <f>P133</f>
        <v>0</v>
      </c>
      <c r="Q132" s="67"/>
      <c r="R132" s="157">
        <f>R133</f>
        <v>0</v>
      </c>
      <c r="S132" s="67"/>
      <c r="T132" s="158">
        <f>T133</f>
        <v>0</v>
      </c>
      <c r="AT132" s="23" t="s">
        <v>72</v>
      </c>
      <c r="AU132" s="23" t="s">
        <v>117</v>
      </c>
      <c r="BK132" s="159">
        <f>BK133</f>
        <v>0</v>
      </c>
    </row>
    <row r="133" spans="2:63" s="10" customFormat="1" ht="37.35" customHeight="1">
      <c r="B133" s="160"/>
      <c r="D133" s="161" t="s">
        <v>72</v>
      </c>
      <c r="E133" s="162" t="s">
        <v>703</v>
      </c>
      <c r="F133" s="162" t="s">
        <v>704</v>
      </c>
      <c r="I133" s="163"/>
      <c r="J133" s="164">
        <f>BK133</f>
        <v>0</v>
      </c>
      <c r="L133" s="160"/>
      <c r="M133" s="165"/>
      <c r="N133" s="166"/>
      <c r="O133" s="166"/>
      <c r="P133" s="167">
        <f>P134</f>
        <v>0</v>
      </c>
      <c r="Q133" s="166"/>
      <c r="R133" s="167">
        <f>R134</f>
        <v>0</v>
      </c>
      <c r="S133" s="166"/>
      <c r="T133" s="168">
        <f>T134</f>
        <v>0</v>
      </c>
      <c r="AR133" s="161" t="s">
        <v>83</v>
      </c>
      <c r="AT133" s="169" t="s">
        <v>72</v>
      </c>
      <c r="AU133" s="169" t="s">
        <v>73</v>
      </c>
      <c r="AY133" s="161" t="s">
        <v>157</v>
      </c>
      <c r="BK133" s="170">
        <f>BK134</f>
        <v>0</v>
      </c>
    </row>
    <row r="134" spans="2:63" s="10" customFormat="1" ht="19.9" customHeight="1">
      <c r="B134" s="160"/>
      <c r="D134" s="161" t="s">
        <v>72</v>
      </c>
      <c r="E134" s="171" t="s">
        <v>1445</v>
      </c>
      <c r="F134" s="171" t="s">
        <v>1446</v>
      </c>
      <c r="I134" s="163"/>
      <c r="J134" s="172">
        <f>BK134</f>
        <v>0</v>
      </c>
      <c r="L134" s="160"/>
      <c r="M134" s="165"/>
      <c r="N134" s="166"/>
      <c r="O134" s="166"/>
      <c r="P134" s="167">
        <f>P135+P216+P267+P360+P422+P474+P529</f>
        <v>0</v>
      </c>
      <c r="Q134" s="166"/>
      <c r="R134" s="167">
        <f>R135+R216+R267+R360+R422+R474+R529</f>
        <v>0</v>
      </c>
      <c r="S134" s="166"/>
      <c r="T134" s="168">
        <f>T135+T216+T267+T360+T422+T474+T529</f>
        <v>0</v>
      </c>
      <c r="AR134" s="161" t="s">
        <v>83</v>
      </c>
      <c r="AT134" s="169" t="s">
        <v>72</v>
      </c>
      <c r="AU134" s="169" t="s">
        <v>81</v>
      </c>
      <c r="AY134" s="161" t="s">
        <v>157</v>
      </c>
      <c r="BK134" s="170">
        <f>BK135+BK216+BK267+BK360+BK422+BK474+BK529</f>
        <v>0</v>
      </c>
    </row>
    <row r="135" spans="2:63" s="10" customFormat="1" ht="14.85" customHeight="1">
      <c r="B135" s="160"/>
      <c r="D135" s="161" t="s">
        <v>72</v>
      </c>
      <c r="E135" s="171" t="s">
        <v>1447</v>
      </c>
      <c r="F135" s="171" t="s">
        <v>1448</v>
      </c>
      <c r="I135" s="163"/>
      <c r="J135" s="172">
        <f>BK135</f>
        <v>0</v>
      </c>
      <c r="L135" s="160"/>
      <c r="M135" s="165"/>
      <c r="N135" s="166"/>
      <c r="O135" s="166"/>
      <c r="P135" s="167">
        <f>P136+P171+P186+P201+P207</f>
        <v>0</v>
      </c>
      <c r="Q135" s="166"/>
      <c r="R135" s="167">
        <f>R136+R171+R186+R201+R207</f>
        <v>0</v>
      </c>
      <c r="S135" s="166"/>
      <c r="T135" s="168">
        <f>T136+T171+T186+T201+T207</f>
        <v>0</v>
      </c>
      <c r="AR135" s="161" t="s">
        <v>83</v>
      </c>
      <c r="AT135" s="169" t="s">
        <v>72</v>
      </c>
      <c r="AU135" s="169" t="s">
        <v>83</v>
      </c>
      <c r="AY135" s="161" t="s">
        <v>157</v>
      </c>
      <c r="BK135" s="170">
        <f>BK136+BK171+BK186+BK201+BK207</f>
        <v>0</v>
      </c>
    </row>
    <row r="136" spans="2:63" s="13" customFormat="1" ht="14.45" customHeight="1">
      <c r="B136" s="219"/>
      <c r="D136" s="220" t="s">
        <v>72</v>
      </c>
      <c r="E136" s="220" t="s">
        <v>1449</v>
      </c>
      <c r="F136" s="220" t="s">
        <v>1450</v>
      </c>
      <c r="I136" s="221"/>
      <c r="J136" s="222">
        <f>BK136</f>
        <v>0</v>
      </c>
      <c r="L136" s="219"/>
      <c r="M136" s="223"/>
      <c r="N136" s="224"/>
      <c r="O136" s="224"/>
      <c r="P136" s="225">
        <f>SUM(P137:P170)</f>
        <v>0</v>
      </c>
      <c r="Q136" s="224"/>
      <c r="R136" s="225">
        <f>SUM(R137:R170)</f>
        <v>0</v>
      </c>
      <c r="S136" s="224"/>
      <c r="T136" s="226">
        <f>SUM(T137:T170)</f>
        <v>0</v>
      </c>
      <c r="AR136" s="220" t="s">
        <v>81</v>
      </c>
      <c r="AT136" s="227" t="s">
        <v>72</v>
      </c>
      <c r="AU136" s="227" t="s">
        <v>158</v>
      </c>
      <c r="AY136" s="220" t="s">
        <v>157</v>
      </c>
      <c r="BK136" s="228">
        <f>SUM(BK137:BK170)</f>
        <v>0</v>
      </c>
    </row>
    <row r="137" spans="2:65" s="1" customFormat="1" ht="16.5" customHeight="1">
      <c r="B137" s="173"/>
      <c r="C137" s="174" t="s">
        <v>81</v>
      </c>
      <c r="D137" s="174" t="s">
        <v>160</v>
      </c>
      <c r="E137" s="175" t="s">
        <v>823</v>
      </c>
      <c r="F137" s="176" t="s">
        <v>1451</v>
      </c>
      <c r="G137" s="177" t="s">
        <v>1452</v>
      </c>
      <c r="H137" s="178">
        <v>0</v>
      </c>
      <c r="I137" s="179"/>
      <c r="J137" s="180">
        <f>ROUND(I137*H137,2)</f>
        <v>0</v>
      </c>
      <c r="K137" s="176" t="s">
        <v>5</v>
      </c>
      <c r="L137" s="40"/>
      <c r="M137" s="181" t="s">
        <v>5</v>
      </c>
      <c r="N137" s="182" t="s">
        <v>44</v>
      </c>
      <c r="O137" s="41"/>
      <c r="P137" s="183">
        <f>O137*H137</f>
        <v>0</v>
      </c>
      <c r="Q137" s="183">
        <v>0</v>
      </c>
      <c r="R137" s="183">
        <f>Q137*H137</f>
        <v>0</v>
      </c>
      <c r="S137" s="183">
        <v>0</v>
      </c>
      <c r="T137" s="184">
        <f>S137*H137</f>
        <v>0</v>
      </c>
      <c r="AR137" s="23" t="s">
        <v>165</v>
      </c>
      <c r="AT137" s="23" t="s">
        <v>160</v>
      </c>
      <c r="AU137" s="23" t="s">
        <v>165</v>
      </c>
      <c r="AY137" s="23" t="s">
        <v>157</v>
      </c>
      <c r="BE137" s="185">
        <f>IF(N137="základní",J137,0)</f>
        <v>0</v>
      </c>
      <c r="BF137" s="185">
        <f>IF(N137="snížená",J137,0)</f>
        <v>0</v>
      </c>
      <c r="BG137" s="185">
        <f>IF(N137="zákl. přenesená",J137,0)</f>
        <v>0</v>
      </c>
      <c r="BH137" s="185">
        <f>IF(N137="sníž. přenesená",J137,0)</f>
        <v>0</v>
      </c>
      <c r="BI137" s="185">
        <f>IF(N137="nulová",J137,0)</f>
        <v>0</v>
      </c>
      <c r="BJ137" s="23" t="s">
        <v>81</v>
      </c>
      <c r="BK137" s="185">
        <f>ROUND(I137*H137,2)</f>
        <v>0</v>
      </c>
      <c r="BL137" s="23" t="s">
        <v>165</v>
      </c>
      <c r="BM137" s="23" t="s">
        <v>83</v>
      </c>
    </row>
    <row r="138" spans="2:47" s="1" customFormat="1" ht="27">
      <c r="B138" s="40"/>
      <c r="D138" s="187" t="s">
        <v>1453</v>
      </c>
      <c r="F138" s="197" t="s">
        <v>1454</v>
      </c>
      <c r="I138" s="148"/>
      <c r="L138" s="40"/>
      <c r="M138" s="196"/>
      <c r="N138" s="41"/>
      <c r="O138" s="41"/>
      <c r="P138" s="41"/>
      <c r="Q138" s="41"/>
      <c r="R138" s="41"/>
      <c r="S138" s="41"/>
      <c r="T138" s="69"/>
      <c r="AT138" s="23" t="s">
        <v>1453</v>
      </c>
      <c r="AU138" s="23" t="s">
        <v>165</v>
      </c>
    </row>
    <row r="139" spans="2:65" s="1" customFormat="1" ht="16.5" customHeight="1">
      <c r="B139" s="173"/>
      <c r="C139" s="174" t="s">
        <v>83</v>
      </c>
      <c r="D139" s="174" t="s">
        <v>160</v>
      </c>
      <c r="E139" s="175" t="s">
        <v>828</v>
      </c>
      <c r="F139" s="176" t="s">
        <v>1455</v>
      </c>
      <c r="G139" s="177" t="s">
        <v>1452</v>
      </c>
      <c r="H139" s="178">
        <v>0</v>
      </c>
      <c r="I139" s="179"/>
      <c r="J139" s="180">
        <f>ROUND(I139*H139,2)</f>
        <v>0</v>
      </c>
      <c r="K139" s="176" t="s">
        <v>5</v>
      </c>
      <c r="L139" s="40"/>
      <c r="M139" s="181" t="s">
        <v>5</v>
      </c>
      <c r="N139" s="182" t="s">
        <v>44</v>
      </c>
      <c r="O139" s="41"/>
      <c r="P139" s="183">
        <f>O139*H139</f>
        <v>0</v>
      </c>
      <c r="Q139" s="183">
        <v>0</v>
      </c>
      <c r="R139" s="183">
        <f>Q139*H139</f>
        <v>0</v>
      </c>
      <c r="S139" s="183">
        <v>0</v>
      </c>
      <c r="T139" s="184">
        <f>S139*H139</f>
        <v>0</v>
      </c>
      <c r="AR139" s="23" t="s">
        <v>165</v>
      </c>
      <c r="AT139" s="23" t="s">
        <v>160</v>
      </c>
      <c r="AU139" s="23" t="s">
        <v>165</v>
      </c>
      <c r="AY139" s="23" t="s">
        <v>157</v>
      </c>
      <c r="BE139" s="185">
        <f>IF(N139="základní",J139,0)</f>
        <v>0</v>
      </c>
      <c r="BF139" s="185">
        <f>IF(N139="snížená",J139,0)</f>
        <v>0</v>
      </c>
      <c r="BG139" s="185">
        <f>IF(N139="zákl. přenesená",J139,0)</f>
        <v>0</v>
      </c>
      <c r="BH139" s="185">
        <f>IF(N139="sníž. přenesená",J139,0)</f>
        <v>0</v>
      </c>
      <c r="BI139" s="185">
        <f>IF(N139="nulová",J139,0)</f>
        <v>0</v>
      </c>
      <c r="BJ139" s="23" t="s">
        <v>81</v>
      </c>
      <c r="BK139" s="185">
        <f>ROUND(I139*H139,2)</f>
        <v>0</v>
      </c>
      <c r="BL139" s="23" t="s">
        <v>165</v>
      </c>
      <c r="BM139" s="23" t="s">
        <v>165</v>
      </c>
    </row>
    <row r="140" spans="2:47" s="1" customFormat="1" ht="27">
      <c r="B140" s="40"/>
      <c r="D140" s="187" t="s">
        <v>1453</v>
      </c>
      <c r="F140" s="197" t="s">
        <v>1454</v>
      </c>
      <c r="I140" s="148"/>
      <c r="L140" s="40"/>
      <c r="M140" s="196"/>
      <c r="N140" s="41"/>
      <c r="O140" s="41"/>
      <c r="P140" s="41"/>
      <c r="Q140" s="41"/>
      <c r="R140" s="41"/>
      <c r="S140" s="41"/>
      <c r="T140" s="69"/>
      <c r="AT140" s="23" t="s">
        <v>1453</v>
      </c>
      <c r="AU140" s="23" t="s">
        <v>165</v>
      </c>
    </row>
    <row r="141" spans="2:65" s="1" customFormat="1" ht="16.5" customHeight="1">
      <c r="B141" s="173"/>
      <c r="C141" s="174" t="s">
        <v>158</v>
      </c>
      <c r="D141" s="174" t="s">
        <v>160</v>
      </c>
      <c r="E141" s="175" t="s">
        <v>832</v>
      </c>
      <c r="F141" s="176" t="s">
        <v>1456</v>
      </c>
      <c r="G141" s="177" t="s">
        <v>1452</v>
      </c>
      <c r="H141" s="178">
        <v>0</v>
      </c>
      <c r="I141" s="179"/>
      <c r="J141" s="180">
        <f>ROUND(I141*H141,2)</f>
        <v>0</v>
      </c>
      <c r="K141" s="176" t="s">
        <v>5</v>
      </c>
      <c r="L141" s="40"/>
      <c r="M141" s="181" t="s">
        <v>5</v>
      </c>
      <c r="N141" s="182" t="s">
        <v>44</v>
      </c>
      <c r="O141" s="41"/>
      <c r="P141" s="183">
        <f>O141*H141</f>
        <v>0</v>
      </c>
      <c r="Q141" s="183">
        <v>0</v>
      </c>
      <c r="R141" s="183">
        <f>Q141*H141</f>
        <v>0</v>
      </c>
      <c r="S141" s="183">
        <v>0</v>
      </c>
      <c r="T141" s="184">
        <f>S141*H141</f>
        <v>0</v>
      </c>
      <c r="AR141" s="23" t="s">
        <v>165</v>
      </c>
      <c r="AT141" s="23" t="s">
        <v>160</v>
      </c>
      <c r="AU141" s="23" t="s">
        <v>165</v>
      </c>
      <c r="AY141" s="23" t="s">
        <v>157</v>
      </c>
      <c r="BE141" s="185">
        <f>IF(N141="základní",J141,0)</f>
        <v>0</v>
      </c>
      <c r="BF141" s="185">
        <f>IF(N141="snížená",J141,0)</f>
        <v>0</v>
      </c>
      <c r="BG141" s="185">
        <f>IF(N141="zákl. přenesená",J141,0)</f>
        <v>0</v>
      </c>
      <c r="BH141" s="185">
        <f>IF(N141="sníž. přenesená",J141,0)</f>
        <v>0</v>
      </c>
      <c r="BI141" s="185">
        <f>IF(N141="nulová",J141,0)</f>
        <v>0</v>
      </c>
      <c r="BJ141" s="23" t="s">
        <v>81</v>
      </c>
      <c r="BK141" s="185">
        <f>ROUND(I141*H141,2)</f>
        <v>0</v>
      </c>
      <c r="BL141" s="23" t="s">
        <v>165</v>
      </c>
      <c r="BM141" s="23" t="s">
        <v>189</v>
      </c>
    </row>
    <row r="142" spans="2:47" s="1" customFormat="1" ht="27">
      <c r="B142" s="40"/>
      <c r="D142" s="187" t="s">
        <v>1453</v>
      </c>
      <c r="F142" s="197" t="s">
        <v>1454</v>
      </c>
      <c r="I142" s="148"/>
      <c r="L142" s="40"/>
      <c r="M142" s="196"/>
      <c r="N142" s="41"/>
      <c r="O142" s="41"/>
      <c r="P142" s="41"/>
      <c r="Q142" s="41"/>
      <c r="R142" s="41"/>
      <c r="S142" s="41"/>
      <c r="T142" s="69"/>
      <c r="AT142" s="23" t="s">
        <v>1453</v>
      </c>
      <c r="AU142" s="23" t="s">
        <v>165</v>
      </c>
    </row>
    <row r="143" spans="2:65" s="1" customFormat="1" ht="16.5" customHeight="1">
      <c r="B143" s="173"/>
      <c r="C143" s="174" t="s">
        <v>165</v>
      </c>
      <c r="D143" s="174" t="s">
        <v>160</v>
      </c>
      <c r="E143" s="175" t="s">
        <v>836</v>
      </c>
      <c r="F143" s="176" t="s">
        <v>1457</v>
      </c>
      <c r="G143" s="177" t="s">
        <v>1452</v>
      </c>
      <c r="H143" s="178">
        <v>1</v>
      </c>
      <c r="I143" s="179"/>
      <c r="J143" s="180">
        <f>ROUND(I143*H143,2)</f>
        <v>0</v>
      </c>
      <c r="K143" s="176" t="s">
        <v>5</v>
      </c>
      <c r="L143" s="40"/>
      <c r="M143" s="181" t="s">
        <v>5</v>
      </c>
      <c r="N143" s="182" t="s">
        <v>44</v>
      </c>
      <c r="O143" s="41"/>
      <c r="P143" s="183">
        <f>O143*H143</f>
        <v>0</v>
      </c>
      <c r="Q143" s="183">
        <v>0</v>
      </c>
      <c r="R143" s="183">
        <f>Q143*H143</f>
        <v>0</v>
      </c>
      <c r="S143" s="183">
        <v>0</v>
      </c>
      <c r="T143" s="184">
        <f>S143*H143</f>
        <v>0</v>
      </c>
      <c r="AR143" s="23" t="s">
        <v>165</v>
      </c>
      <c r="AT143" s="23" t="s">
        <v>160</v>
      </c>
      <c r="AU143" s="23" t="s">
        <v>165</v>
      </c>
      <c r="AY143" s="23" t="s">
        <v>157</v>
      </c>
      <c r="BE143" s="185">
        <f>IF(N143="základní",J143,0)</f>
        <v>0</v>
      </c>
      <c r="BF143" s="185">
        <f>IF(N143="snížená",J143,0)</f>
        <v>0</v>
      </c>
      <c r="BG143" s="185">
        <f>IF(N143="zákl. přenesená",J143,0)</f>
        <v>0</v>
      </c>
      <c r="BH143" s="185">
        <f>IF(N143="sníž. přenesená",J143,0)</f>
        <v>0</v>
      </c>
      <c r="BI143" s="185">
        <f>IF(N143="nulová",J143,0)</f>
        <v>0</v>
      </c>
      <c r="BJ143" s="23" t="s">
        <v>81</v>
      </c>
      <c r="BK143" s="185">
        <f>ROUND(I143*H143,2)</f>
        <v>0</v>
      </c>
      <c r="BL143" s="23" t="s">
        <v>165</v>
      </c>
      <c r="BM143" s="23" t="s">
        <v>204</v>
      </c>
    </row>
    <row r="144" spans="2:47" s="1" customFormat="1" ht="27">
      <c r="B144" s="40"/>
      <c r="D144" s="187" t="s">
        <v>1453</v>
      </c>
      <c r="F144" s="197" t="s">
        <v>1454</v>
      </c>
      <c r="I144" s="148"/>
      <c r="L144" s="40"/>
      <c r="M144" s="196"/>
      <c r="N144" s="41"/>
      <c r="O144" s="41"/>
      <c r="P144" s="41"/>
      <c r="Q144" s="41"/>
      <c r="R144" s="41"/>
      <c r="S144" s="41"/>
      <c r="T144" s="69"/>
      <c r="AT144" s="23" t="s">
        <v>1453</v>
      </c>
      <c r="AU144" s="23" t="s">
        <v>165</v>
      </c>
    </row>
    <row r="145" spans="2:65" s="1" customFormat="1" ht="16.5" customHeight="1">
      <c r="B145" s="173"/>
      <c r="C145" s="174" t="s">
        <v>184</v>
      </c>
      <c r="D145" s="174" t="s">
        <v>160</v>
      </c>
      <c r="E145" s="175" t="s">
        <v>844</v>
      </c>
      <c r="F145" s="176" t="s">
        <v>1458</v>
      </c>
      <c r="G145" s="177" t="s">
        <v>1452</v>
      </c>
      <c r="H145" s="178">
        <v>0</v>
      </c>
      <c r="I145" s="179"/>
      <c r="J145" s="180">
        <f>ROUND(I145*H145,2)</f>
        <v>0</v>
      </c>
      <c r="K145" s="176" t="s">
        <v>5</v>
      </c>
      <c r="L145" s="40"/>
      <c r="M145" s="181" t="s">
        <v>5</v>
      </c>
      <c r="N145" s="182" t="s">
        <v>44</v>
      </c>
      <c r="O145" s="41"/>
      <c r="P145" s="183">
        <f>O145*H145</f>
        <v>0</v>
      </c>
      <c r="Q145" s="183">
        <v>0</v>
      </c>
      <c r="R145" s="183">
        <f>Q145*H145</f>
        <v>0</v>
      </c>
      <c r="S145" s="183">
        <v>0</v>
      </c>
      <c r="T145" s="184">
        <f>S145*H145</f>
        <v>0</v>
      </c>
      <c r="AR145" s="23" t="s">
        <v>165</v>
      </c>
      <c r="AT145" s="23" t="s">
        <v>160</v>
      </c>
      <c r="AU145" s="23" t="s">
        <v>165</v>
      </c>
      <c r="AY145" s="23" t="s">
        <v>157</v>
      </c>
      <c r="BE145" s="185">
        <f>IF(N145="základní",J145,0)</f>
        <v>0</v>
      </c>
      <c r="BF145" s="185">
        <f>IF(N145="snížená",J145,0)</f>
        <v>0</v>
      </c>
      <c r="BG145" s="185">
        <f>IF(N145="zákl. přenesená",J145,0)</f>
        <v>0</v>
      </c>
      <c r="BH145" s="185">
        <f>IF(N145="sníž. přenesená",J145,0)</f>
        <v>0</v>
      </c>
      <c r="BI145" s="185">
        <f>IF(N145="nulová",J145,0)</f>
        <v>0</v>
      </c>
      <c r="BJ145" s="23" t="s">
        <v>81</v>
      </c>
      <c r="BK145" s="185">
        <f>ROUND(I145*H145,2)</f>
        <v>0</v>
      </c>
      <c r="BL145" s="23" t="s">
        <v>165</v>
      </c>
      <c r="BM145" s="23" t="s">
        <v>215</v>
      </c>
    </row>
    <row r="146" spans="2:47" s="1" customFormat="1" ht="27">
      <c r="B146" s="40"/>
      <c r="D146" s="187" t="s">
        <v>1453</v>
      </c>
      <c r="F146" s="197" t="s">
        <v>1454</v>
      </c>
      <c r="I146" s="148"/>
      <c r="L146" s="40"/>
      <c r="M146" s="196"/>
      <c r="N146" s="41"/>
      <c r="O146" s="41"/>
      <c r="P146" s="41"/>
      <c r="Q146" s="41"/>
      <c r="R146" s="41"/>
      <c r="S146" s="41"/>
      <c r="T146" s="69"/>
      <c r="AT146" s="23" t="s">
        <v>1453</v>
      </c>
      <c r="AU146" s="23" t="s">
        <v>165</v>
      </c>
    </row>
    <row r="147" spans="2:65" s="1" customFormat="1" ht="16.5" customHeight="1">
      <c r="B147" s="173"/>
      <c r="C147" s="174" t="s">
        <v>189</v>
      </c>
      <c r="D147" s="174" t="s">
        <v>160</v>
      </c>
      <c r="E147" s="175" t="s">
        <v>850</v>
      </c>
      <c r="F147" s="176" t="s">
        <v>1459</v>
      </c>
      <c r="G147" s="177" t="s">
        <v>1452</v>
      </c>
      <c r="H147" s="178">
        <v>29</v>
      </c>
      <c r="I147" s="179"/>
      <c r="J147" s="180">
        <f>ROUND(I147*H147,2)</f>
        <v>0</v>
      </c>
      <c r="K147" s="176" t="s">
        <v>5</v>
      </c>
      <c r="L147" s="40"/>
      <c r="M147" s="181" t="s">
        <v>5</v>
      </c>
      <c r="N147" s="182" t="s">
        <v>44</v>
      </c>
      <c r="O147" s="41"/>
      <c r="P147" s="183">
        <f>O147*H147</f>
        <v>0</v>
      </c>
      <c r="Q147" s="183">
        <v>0</v>
      </c>
      <c r="R147" s="183">
        <f>Q147*H147</f>
        <v>0</v>
      </c>
      <c r="S147" s="183">
        <v>0</v>
      </c>
      <c r="T147" s="184">
        <f>S147*H147</f>
        <v>0</v>
      </c>
      <c r="AR147" s="23" t="s">
        <v>165</v>
      </c>
      <c r="AT147" s="23" t="s">
        <v>160</v>
      </c>
      <c r="AU147" s="23" t="s">
        <v>165</v>
      </c>
      <c r="AY147" s="23" t="s">
        <v>157</v>
      </c>
      <c r="BE147" s="185">
        <f>IF(N147="základní",J147,0)</f>
        <v>0</v>
      </c>
      <c r="BF147" s="185">
        <f>IF(N147="snížená",J147,0)</f>
        <v>0</v>
      </c>
      <c r="BG147" s="185">
        <f>IF(N147="zákl. přenesená",J147,0)</f>
        <v>0</v>
      </c>
      <c r="BH147" s="185">
        <f>IF(N147="sníž. přenesená",J147,0)</f>
        <v>0</v>
      </c>
      <c r="BI147" s="185">
        <f>IF(N147="nulová",J147,0)</f>
        <v>0</v>
      </c>
      <c r="BJ147" s="23" t="s">
        <v>81</v>
      </c>
      <c r="BK147" s="185">
        <f>ROUND(I147*H147,2)</f>
        <v>0</v>
      </c>
      <c r="BL147" s="23" t="s">
        <v>165</v>
      </c>
      <c r="BM147" s="23" t="s">
        <v>228</v>
      </c>
    </row>
    <row r="148" spans="2:47" s="1" customFormat="1" ht="27">
      <c r="B148" s="40"/>
      <c r="D148" s="187" t="s">
        <v>1453</v>
      </c>
      <c r="F148" s="197" t="s">
        <v>1454</v>
      </c>
      <c r="I148" s="148"/>
      <c r="L148" s="40"/>
      <c r="M148" s="196"/>
      <c r="N148" s="41"/>
      <c r="O148" s="41"/>
      <c r="P148" s="41"/>
      <c r="Q148" s="41"/>
      <c r="R148" s="41"/>
      <c r="S148" s="41"/>
      <c r="T148" s="69"/>
      <c r="AT148" s="23" t="s">
        <v>1453</v>
      </c>
      <c r="AU148" s="23" t="s">
        <v>165</v>
      </c>
    </row>
    <row r="149" spans="2:65" s="1" customFormat="1" ht="16.5" customHeight="1">
      <c r="B149" s="173"/>
      <c r="C149" s="174" t="s">
        <v>197</v>
      </c>
      <c r="D149" s="174" t="s">
        <v>160</v>
      </c>
      <c r="E149" s="175" t="s">
        <v>861</v>
      </c>
      <c r="F149" s="176" t="s">
        <v>1460</v>
      </c>
      <c r="G149" s="177" t="s">
        <v>1452</v>
      </c>
      <c r="H149" s="178">
        <v>29</v>
      </c>
      <c r="I149" s="179"/>
      <c r="J149" s="180">
        <f>ROUND(I149*H149,2)</f>
        <v>0</v>
      </c>
      <c r="K149" s="176" t="s">
        <v>5</v>
      </c>
      <c r="L149" s="40"/>
      <c r="M149" s="181" t="s">
        <v>5</v>
      </c>
      <c r="N149" s="182" t="s">
        <v>44</v>
      </c>
      <c r="O149" s="41"/>
      <c r="P149" s="183">
        <f>O149*H149</f>
        <v>0</v>
      </c>
      <c r="Q149" s="183">
        <v>0</v>
      </c>
      <c r="R149" s="183">
        <f>Q149*H149</f>
        <v>0</v>
      </c>
      <c r="S149" s="183">
        <v>0</v>
      </c>
      <c r="T149" s="184">
        <f>S149*H149</f>
        <v>0</v>
      </c>
      <c r="AR149" s="23" t="s">
        <v>165</v>
      </c>
      <c r="AT149" s="23" t="s">
        <v>160</v>
      </c>
      <c r="AU149" s="23" t="s">
        <v>165</v>
      </c>
      <c r="AY149" s="23" t="s">
        <v>157</v>
      </c>
      <c r="BE149" s="185">
        <f>IF(N149="základní",J149,0)</f>
        <v>0</v>
      </c>
      <c r="BF149" s="185">
        <f>IF(N149="snížená",J149,0)</f>
        <v>0</v>
      </c>
      <c r="BG149" s="185">
        <f>IF(N149="zákl. přenesená",J149,0)</f>
        <v>0</v>
      </c>
      <c r="BH149" s="185">
        <f>IF(N149="sníž. přenesená",J149,0)</f>
        <v>0</v>
      </c>
      <c r="BI149" s="185">
        <f>IF(N149="nulová",J149,0)</f>
        <v>0</v>
      </c>
      <c r="BJ149" s="23" t="s">
        <v>81</v>
      </c>
      <c r="BK149" s="185">
        <f>ROUND(I149*H149,2)</f>
        <v>0</v>
      </c>
      <c r="BL149" s="23" t="s">
        <v>165</v>
      </c>
      <c r="BM149" s="23" t="s">
        <v>244</v>
      </c>
    </row>
    <row r="150" spans="2:47" s="1" customFormat="1" ht="27">
      <c r="B150" s="40"/>
      <c r="D150" s="187" t="s">
        <v>1453</v>
      </c>
      <c r="F150" s="197" t="s">
        <v>1454</v>
      </c>
      <c r="I150" s="148"/>
      <c r="L150" s="40"/>
      <c r="M150" s="196"/>
      <c r="N150" s="41"/>
      <c r="O150" s="41"/>
      <c r="P150" s="41"/>
      <c r="Q150" s="41"/>
      <c r="R150" s="41"/>
      <c r="S150" s="41"/>
      <c r="T150" s="69"/>
      <c r="AT150" s="23" t="s">
        <v>1453</v>
      </c>
      <c r="AU150" s="23" t="s">
        <v>165</v>
      </c>
    </row>
    <row r="151" spans="2:65" s="1" customFormat="1" ht="16.5" customHeight="1">
      <c r="B151" s="173"/>
      <c r="C151" s="174" t="s">
        <v>204</v>
      </c>
      <c r="D151" s="174" t="s">
        <v>160</v>
      </c>
      <c r="E151" s="175" t="s">
        <v>866</v>
      </c>
      <c r="F151" s="176" t="s">
        <v>1461</v>
      </c>
      <c r="G151" s="177" t="s">
        <v>1452</v>
      </c>
      <c r="H151" s="178">
        <v>4</v>
      </c>
      <c r="I151" s="179"/>
      <c r="J151" s="180">
        <f>ROUND(I151*H151,2)</f>
        <v>0</v>
      </c>
      <c r="K151" s="176" t="s">
        <v>5</v>
      </c>
      <c r="L151" s="40"/>
      <c r="M151" s="181" t="s">
        <v>5</v>
      </c>
      <c r="N151" s="182" t="s">
        <v>44</v>
      </c>
      <c r="O151" s="41"/>
      <c r="P151" s="183">
        <f>O151*H151</f>
        <v>0</v>
      </c>
      <c r="Q151" s="183">
        <v>0</v>
      </c>
      <c r="R151" s="183">
        <f>Q151*H151</f>
        <v>0</v>
      </c>
      <c r="S151" s="183">
        <v>0</v>
      </c>
      <c r="T151" s="184">
        <f>S151*H151</f>
        <v>0</v>
      </c>
      <c r="AR151" s="23" t="s">
        <v>165</v>
      </c>
      <c r="AT151" s="23" t="s">
        <v>160</v>
      </c>
      <c r="AU151" s="23" t="s">
        <v>165</v>
      </c>
      <c r="AY151" s="23" t="s">
        <v>157</v>
      </c>
      <c r="BE151" s="185">
        <f>IF(N151="základní",J151,0)</f>
        <v>0</v>
      </c>
      <c r="BF151" s="185">
        <f>IF(N151="snížená",J151,0)</f>
        <v>0</v>
      </c>
      <c r="BG151" s="185">
        <f>IF(N151="zákl. přenesená",J151,0)</f>
        <v>0</v>
      </c>
      <c r="BH151" s="185">
        <f>IF(N151="sníž. přenesená",J151,0)</f>
        <v>0</v>
      </c>
      <c r="BI151" s="185">
        <f>IF(N151="nulová",J151,0)</f>
        <v>0</v>
      </c>
      <c r="BJ151" s="23" t="s">
        <v>81</v>
      </c>
      <c r="BK151" s="185">
        <f>ROUND(I151*H151,2)</f>
        <v>0</v>
      </c>
      <c r="BL151" s="23" t="s">
        <v>165</v>
      </c>
      <c r="BM151" s="23" t="s">
        <v>253</v>
      </c>
    </row>
    <row r="152" spans="2:47" s="1" customFormat="1" ht="27">
      <c r="B152" s="40"/>
      <c r="D152" s="187" t="s">
        <v>1453</v>
      </c>
      <c r="F152" s="197" t="s">
        <v>1454</v>
      </c>
      <c r="I152" s="148"/>
      <c r="L152" s="40"/>
      <c r="M152" s="196"/>
      <c r="N152" s="41"/>
      <c r="O152" s="41"/>
      <c r="P152" s="41"/>
      <c r="Q152" s="41"/>
      <c r="R152" s="41"/>
      <c r="S152" s="41"/>
      <c r="T152" s="69"/>
      <c r="AT152" s="23" t="s">
        <v>1453</v>
      </c>
      <c r="AU152" s="23" t="s">
        <v>165</v>
      </c>
    </row>
    <row r="153" spans="2:65" s="1" customFormat="1" ht="16.5" customHeight="1">
      <c r="B153" s="173"/>
      <c r="C153" s="174" t="s">
        <v>210</v>
      </c>
      <c r="D153" s="174" t="s">
        <v>160</v>
      </c>
      <c r="E153" s="175" t="s">
        <v>872</v>
      </c>
      <c r="F153" s="176" t="s">
        <v>1462</v>
      </c>
      <c r="G153" s="177" t="s">
        <v>1452</v>
      </c>
      <c r="H153" s="178">
        <v>4</v>
      </c>
      <c r="I153" s="179"/>
      <c r="J153" s="180">
        <f>ROUND(I153*H153,2)</f>
        <v>0</v>
      </c>
      <c r="K153" s="176" t="s">
        <v>5</v>
      </c>
      <c r="L153" s="40"/>
      <c r="M153" s="181" t="s">
        <v>5</v>
      </c>
      <c r="N153" s="182" t="s">
        <v>44</v>
      </c>
      <c r="O153" s="41"/>
      <c r="P153" s="183">
        <f>O153*H153</f>
        <v>0</v>
      </c>
      <c r="Q153" s="183">
        <v>0</v>
      </c>
      <c r="R153" s="183">
        <f>Q153*H153</f>
        <v>0</v>
      </c>
      <c r="S153" s="183">
        <v>0</v>
      </c>
      <c r="T153" s="184">
        <f>S153*H153</f>
        <v>0</v>
      </c>
      <c r="AR153" s="23" t="s">
        <v>165</v>
      </c>
      <c r="AT153" s="23" t="s">
        <v>160</v>
      </c>
      <c r="AU153" s="23" t="s">
        <v>165</v>
      </c>
      <c r="AY153" s="23" t="s">
        <v>157</v>
      </c>
      <c r="BE153" s="185">
        <f>IF(N153="základní",J153,0)</f>
        <v>0</v>
      </c>
      <c r="BF153" s="185">
        <f>IF(N153="snížená",J153,0)</f>
        <v>0</v>
      </c>
      <c r="BG153" s="185">
        <f>IF(N153="zákl. přenesená",J153,0)</f>
        <v>0</v>
      </c>
      <c r="BH153" s="185">
        <f>IF(N153="sníž. přenesená",J153,0)</f>
        <v>0</v>
      </c>
      <c r="BI153" s="185">
        <f>IF(N153="nulová",J153,0)</f>
        <v>0</v>
      </c>
      <c r="BJ153" s="23" t="s">
        <v>81</v>
      </c>
      <c r="BK153" s="185">
        <f>ROUND(I153*H153,2)</f>
        <v>0</v>
      </c>
      <c r="BL153" s="23" t="s">
        <v>165</v>
      </c>
      <c r="BM153" s="23" t="s">
        <v>264</v>
      </c>
    </row>
    <row r="154" spans="2:47" s="1" customFormat="1" ht="27">
      <c r="B154" s="40"/>
      <c r="D154" s="187" t="s">
        <v>1453</v>
      </c>
      <c r="F154" s="197" t="s">
        <v>1454</v>
      </c>
      <c r="I154" s="148"/>
      <c r="L154" s="40"/>
      <c r="M154" s="196"/>
      <c r="N154" s="41"/>
      <c r="O154" s="41"/>
      <c r="P154" s="41"/>
      <c r="Q154" s="41"/>
      <c r="R154" s="41"/>
      <c r="S154" s="41"/>
      <c r="T154" s="69"/>
      <c r="AT154" s="23" t="s">
        <v>1453</v>
      </c>
      <c r="AU154" s="23" t="s">
        <v>165</v>
      </c>
    </row>
    <row r="155" spans="2:65" s="1" customFormat="1" ht="16.5" customHeight="1">
      <c r="B155" s="173"/>
      <c r="C155" s="174" t="s">
        <v>215</v>
      </c>
      <c r="D155" s="174" t="s">
        <v>160</v>
      </c>
      <c r="E155" s="175" t="s">
        <v>882</v>
      </c>
      <c r="F155" s="176" t="s">
        <v>1463</v>
      </c>
      <c r="G155" s="177" t="s">
        <v>1452</v>
      </c>
      <c r="H155" s="178">
        <v>1</v>
      </c>
      <c r="I155" s="179"/>
      <c r="J155" s="180">
        <f>ROUND(I155*H155,2)</f>
        <v>0</v>
      </c>
      <c r="K155" s="176" t="s">
        <v>5</v>
      </c>
      <c r="L155" s="40"/>
      <c r="M155" s="181" t="s">
        <v>5</v>
      </c>
      <c r="N155" s="182" t="s">
        <v>44</v>
      </c>
      <c r="O155" s="41"/>
      <c r="P155" s="183">
        <f>O155*H155</f>
        <v>0</v>
      </c>
      <c r="Q155" s="183">
        <v>0</v>
      </c>
      <c r="R155" s="183">
        <f>Q155*H155</f>
        <v>0</v>
      </c>
      <c r="S155" s="183">
        <v>0</v>
      </c>
      <c r="T155" s="184">
        <f>S155*H155</f>
        <v>0</v>
      </c>
      <c r="AR155" s="23" t="s">
        <v>165</v>
      </c>
      <c r="AT155" s="23" t="s">
        <v>160</v>
      </c>
      <c r="AU155" s="23" t="s">
        <v>165</v>
      </c>
      <c r="AY155" s="23" t="s">
        <v>157</v>
      </c>
      <c r="BE155" s="185">
        <f>IF(N155="základní",J155,0)</f>
        <v>0</v>
      </c>
      <c r="BF155" s="185">
        <f>IF(N155="snížená",J155,0)</f>
        <v>0</v>
      </c>
      <c r="BG155" s="185">
        <f>IF(N155="zákl. přenesená",J155,0)</f>
        <v>0</v>
      </c>
      <c r="BH155" s="185">
        <f>IF(N155="sníž. přenesená",J155,0)</f>
        <v>0</v>
      </c>
      <c r="BI155" s="185">
        <f>IF(N155="nulová",J155,0)</f>
        <v>0</v>
      </c>
      <c r="BJ155" s="23" t="s">
        <v>81</v>
      </c>
      <c r="BK155" s="185">
        <f>ROUND(I155*H155,2)</f>
        <v>0</v>
      </c>
      <c r="BL155" s="23" t="s">
        <v>165</v>
      </c>
      <c r="BM155" s="23" t="s">
        <v>274</v>
      </c>
    </row>
    <row r="156" spans="2:47" s="1" customFormat="1" ht="27">
      <c r="B156" s="40"/>
      <c r="D156" s="187" t="s">
        <v>1453</v>
      </c>
      <c r="F156" s="197" t="s">
        <v>1454</v>
      </c>
      <c r="I156" s="148"/>
      <c r="L156" s="40"/>
      <c r="M156" s="196"/>
      <c r="N156" s="41"/>
      <c r="O156" s="41"/>
      <c r="P156" s="41"/>
      <c r="Q156" s="41"/>
      <c r="R156" s="41"/>
      <c r="S156" s="41"/>
      <c r="T156" s="69"/>
      <c r="AT156" s="23" t="s">
        <v>1453</v>
      </c>
      <c r="AU156" s="23" t="s">
        <v>165</v>
      </c>
    </row>
    <row r="157" spans="2:65" s="1" customFormat="1" ht="16.5" customHeight="1">
      <c r="B157" s="173"/>
      <c r="C157" s="174" t="s">
        <v>220</v>
      </c>
      <c r="D157" s="174" t="s">
        <v>160</v>
      </c>
      <c r="E157" s="175" t="s">
        <v>886</v>
      </c>
      <c r="F157" s="176" t="s">
        <v>1464</v>
      </c>
      <c r="G157" s="177" t="s">
        <v>1452</v>
      </c>
      <c r="H157" s="178">
        <v>2</v>
      </c>
      <c r="I157" s="179"/>
      <c r="J157" s="180">
        <f>ROUND(I157*H157,2)</f>
        <v>0</v>
      </c>
      <c r="K157" s="176" t="s">
        <v>5</v>
      </c>
      <c r="L157" s="40"/>
      <c r="M157" s="181" t="s">
        <v>5</v>
      </c>
      <c r="N157" s="182" t="s">
        <v>44</v>
      </c>
      <c r="O157" s="41"/>
      <c r="P157" s="183">
        <f>O157*H157</f>
        <v>0</v>
      </c>
      <c r="Q157" s="183">
        <v>0</v>
      </c>
      <c r="R157" s="183">
        <f>Q157*H157</f>
        <v>0</v>
      </c>
      <c r="S157" s="183">
        <v>0</v>
      </c>
      <c r="T157" s="184">
        <f>S157*H157</f>
        <v>0</v>
      </c>
      <c r="AR157" s="23" t="s">
        <v>165</v>
      </c>
      <c r="AT157" s="23" t="s">
        <v>160</v>
      </c>
      <c r="AU157" s="23" t="s">
        <v>165</v>
      </c>
      <c r="AY157" s="23" t="s">
        <v>157</v>
      </c>
      <c r="BE157" s="185">
        <f>IF(N157="základní",J157,0)</f>
        <v>0</v>
      </c>
      <c r="BF157" s="185">
        <f>IF(N157="snížená",J157,0)</f>
        <v>0</v>
      </c>
      <c r="BG157" s="185">
        <f>IF(N157="zákl. přenesená",J157,0)</f>
        <v>0</v>
      </c>
      <c r="BH157" s="185">
        <f>IF(N157="sníž. přenesená",J157,0)</f>
        <v>0</v>
      </c>
      <c r="BI157" s="185">
        <f>IF(N157="nulová",J157,0)</f>
        <v>0</v>
      </c>
      <c r="BJ157" s="23" t="s">
        <v>81</v>
      </c>
      <c r="BK157" s="185">
        <f>ROUND(I157*H157,2)</f>
        <v>0</v>
      </c>
      <c r="BL157" s="23" t="s">
        <v>165</v>
      </c>
      <c r="BM157" s="23" t="s">
        <v>283</v>
      </c>
    </row>
    <row r="158" spans="2:47" s="1" customFormat="1" ht="27">
      <c r="B158" s="40"/>
      <c r="D158" s="187" t="s">
        <v>1453</v>
      </c>
      <c r="F158" s="197" t="s">
        <v>1454</v>
      </c>
      <c r="I158" s="148"/>
      <c r="L158" s="40"/>
      <c r="M158" s="196"/>
      <c r="N158" s="41"/>
      <c r="O158" s="41"/>
      <c r="P158" s="41"/>
      <c r="Q158" s="41"/>
      <c r="R158" s="41"/>
      <c r="S158" s="41"/>
      <c r="T158" s="69"/>
      <c r="AT158" s="23" t="s">
        <v>1453</v>
      </c>
      <c r="AU158" s="23" t="s">
        <v>165</v>
      </c>
    </row>
    <row r="159" spans="2:65" s="1" customFormat="1" ht="16.5" customHeight="1">
      <c r="B159" s="173"/>
      <c r="C159" s="174" t="s">
        <v>228</v>
      </c>
      <c r="D159" s="174" t="s">
        <v>160</v>
      </c>
      <c r="E159" s="175" t="s">
        <v>896</v>
      </c>
      <c r="F159" s="176" t="s">
        <v>1465</v>
      </c>
      <c r="G159" s="177" t="s">
        <v>1452</v>
      </c>
      <c r="H159" s="178">
        <v>2</v>
      </c>
      <c r="I159" s="179"/>
      <c r="J159" s="180">
        <f>ROUND(I159*H159,2)</f>
        <v>0</v>
      </c>
      <c r="K159" s="176" t="s">
        <v>5</v>
      </c>
      <c r="L159" s="40"/>
      <c r="M159" s="181" t="s">
        <v>5</v>
      </c>
      <c r="N159" s="182" t="s">
        <v>44</v>
      </c>
      <c r="O159" s="41"/>
      <c r="P159" s="183">
        <f>O159*H159</f>
        <v>0</v>
      </c>
      <c r="Q159" s="183">
        <v>0</v>
      </c>
      <c r="R159" s="183">
        <f>Q159*H159</f>
        <v>0</v>
      </c>
      <c r="S159" s="183">
        <v>0</v>
      </c>
      <c r="T159" s="184">
        <f>S159*H159</f>
        <v>0</v>
      </c>
      <c r="AR159" s="23" t="s">
        <v>165</v>
      </c>
      <c r="AT159" s="23" t="s">
        <v>160</v>
      </c>
      <c r="AU159" s="23" t="s">
        <v>165</v>
      </c>
      <c r="AY159" s="23" t="s">
        <v>157</v>
      </c>
      <c r="BE159" s="185">
        <f>IF(N159="základní",J159,0)</f>
        <v>0</v>
      </c>
      <c r="BF159" s="185">
        <f>IF(N159="snížená",J159,0)</f>
        <v>0</v>
      </c>
      <c r="BG159" s="185">
        <f>IF(N159="zákl. přenesená",J159,0)</f>
        <v>0</v>
      </c>
      <c r="BH159" s="185">
        <f>IF(N159="sníž. přenesená",J159,0)</f>
        <v>0</v>
      </c>
      <c r="BI159" s="185">
        <f>IF(N159="nulová",J159,0)</f>
        <v>0</v>
      </c>
      <c r="BJ159" s="23" t="s">
        <v>81</v>
      </c>
      <c r="BK159" s="185">
        <f>ROUND(I159*H159,2)</f>
        <v>0</v>
      </c>
      <c r="BL159" s="23" t="s">
        <v>165</v>
      </c>
      <c r="BM159" s="23" t="s">
        <v>297</v>
      </c>
    </row>
    <row r="160" spans="2:47" s="1" customFormat="1" ht="27">
      <c r="B160" s="40"/>
      <c r="D160" s="187" t="s">
        <v>1453</v>
      </c>
      <c r="F160" s="197" t="s">
        <v>1454</v>
      </c>
      <c r="I160" s="148"/>
      <c r="L160" s="40"/>
      <c r="M160" s="196"/>
      <c r="N160" s="41"/>
      <c r="O160" s="41"/>
      <c r="P160" s="41"/>
      <c r="Q160" s="41"/>
      <c r="R160" s="41"/>
      <c r="S160" s="41"/>
      <c r="T160" s="69"/>
      <c r="AT160" s="23" t="s">
        <v>1453</v>
      </c>
      <c r="AU160" s="23" t="s">
        <v>165</v>
      </c>
    </row>
    <row r="161" spans="2:65" s="1" customFormat="1" ht="16.5" customHeight="1">
      <c r="B161" s="173"/>
      <c r="C161" s="174" t="s">
        <v>239</v>
      </c>
      <c r="D161" s="174" t="s">
        <v>160</v>
      </c>
      <c r="E161" s="175" t="s">
        <v>1466</v>
      </c>
      <c r="F161" s="176" t="s">
        <v>1467</v>
      </c>
      <c r="G161" s="177" t="s">
        <v>1452</v>
      </c>
      <c r="H161" s="178">
        <v>1</v>
      </c>
      <c r="I161" s="179"/>
      <c r="J161" s="180">
        <f>ROUND(I161*H161,2)</f>
        <v>0</v>
      </c>
      <c r="K161" s="176" t="s">
        <v>5</v>
      </c>
      <c r="L161" s="40"/>
      <c r="M161" s="181" t="s">
        <v>5</v>
      </c>
      <c r="N161" s="182" t="s">
        <v>44</v>
      </c>
      <c r="O161" s="41"/>
      <c r="P161" s="183">
        <f>O161*H161</f>
        <v>0</v>
      </c>
      <c r="Q161" s="183">
        <v>0</v>
      </c>
      <c r="R161" s="183">
        <f>Q161*H161</f>
        <v>0</v>
      </c>
      <c r="S161" s="183">
        <v>0</v>
      </c>
      <c r="T161" s="184">
        <f>S161*H161</f>
        <v>0</v>
      </c>
      <c r="AR161" s="23" t="s">
        <v>165</v>
      </c>
      <c r="AT161" s="23" t="s">
        <v>160</v>
      </c>
      <c r="AU161" s="23" t="s">
        <v>165</v>
      </c>
      <c r="AY161" s="23" t="s">
        <v>157</v>
      </c>
      <c r="BE161" s="185">
        <f>IF(N161="základní",J161,0)</f>
        <v>0</v>
      </c>
      <c r="BF161" s="185">
        <f>IF(N161="snížená",J161,0)</f>
        <v>0</v>
      </c>
      <c r="BG161" s="185">
        <f>IF(N161="zákl. přenesená",J161,0)</f>
        <v>0</v>
      </c>
      <c r="BH161" s="185">
        <f>IF(N161="sníž. přenesená",J161,0)</f>
        <v>0</v>
      </c>
      <c r="BI161" s="185">
        <f>IF(N161="nulová",J161,0)</f>
        <v>0</v>
      </c>
      <c r="BJ161" s="23" t="s">
        <v>81</v>
      </c>
      <c r="BK161" s="185">
        <f>ROUND(I161*H161,2)</f>
        <v>0</v>
      </c>
      <c r="BL161" s="23" t="s">
        <v>165</v>
      </c>
      <c r="BM161" s="23" t="s">
        <v>1468</v>
      </c>
    </row>
    <row r="162" spans="2:47" s="1" customFormat="1" ht="27">
      <c r="B162" s="40"/>
      <c r="D162" s="187" t="s">
        <v>1453</v>
      </c>
      <c r="F162" s="197" t="s">
        <v>1454</v>
      </c>
      <c r="I162" s="148"/>
      <c r="L162" s="40"/>
      <c r="M162" s="196"/>
      <c r="N162" s="41"/>
      <c r="O162" s="41"/>
      <c r="P162" s="41"/>
      <c r="Q162" s="41"/>
      <c r="R162" s="41"/>
      <c r="S162" s="41"/>
      <c r="T162" s="69"/>
      <c r="AT162" s="23" t="s">
        <v>1453</v>
      </c>
      <c r="AU162" s="23" t="s">
        <v>165</v>
      </c>
    </row>
    <row r="163" spans="2:65" s="1" customFormat="1" ht="16.5" customHeight="1">
      <c r="B163" s="173"/>
      <c r="C163" s="174" t="s">
        <v>244</v>
      </c>
      <c r="D163" s="174" t="s">
        <v>160</v>
      </c>
      <c r="E163" s="175" t="s">
        <v>1469</v>
      </c>
      <c r="F163" s="176" t="s">
        <v>1470</v>
      </c>
      <c r="G163" s="177" t="s">
        <v>1452</v>
      </c>
      <c r="H163" s="178">
        <v>1</v>
      </c>
      <c r="I163" s="179"/>
      <c r="J163" s="180">
        <f>ROUND(I163*H163,2)</f>
        <v>0</v>
      </c>
      <c r="K163" s="176" t="s">
        <v>5</v>
      </c>
      <c r="L163" s="40"/>
      <c r="M163" s="181" t="s">
        <v>5</v>
      </c>
      <c r="N163" s="182" t="s">
        <v>44</v>
      </c>
      <c r="O163" s="41"/>
      <c r="P163" s="183">
        <f>O163*H163</f>
        <v>0</v>
      </c>
      <c r="Q163" s="183">
        <v>0</v>
      </c>
      <c r="R163" s="183">
        <f>Q163*H163</f>
        <v>0</v>
      </c>
      <c r="S163" s="183">
        <v>0</v>
      </c>
      <c r="T163" s="184">
        <f>S163*H163</f>
        <v>0</v>
      </c>
      <c r="AR163" s="23" t="s">
        <v>165</v>
      </c>
      <c r="AT163" s="23" t="s">
        <v>160</v>
      </c>
      <c r="AU163" s="23" t="s">
        <v>165</v>
      </c>
      <c r="AY163" s="23" t="s">
        <v>157</v>
      </c>
      <c r="BE163" s="185">
        <f>IF(N163="základní",J163,0)</f>
        <v>0</v>
      </c>
      <c r="BF163" s="185">
        <f>IF(N163="snížená",J163,0)</f>
        <v>0</v>
      </c>
      <c r="BG163" s="185">
        <f>IF(N163="zákl. přenesená",J163,0)</f>
        <v>0</v>
      </c>
      <c r="BH163" s="185">
        <f>IF(N163="sníž. přenesená",J163,0)</f>
        <v>0</v>
      </c>
      <c r="BI163" s="185">
        <f>IF(N163="nulová",J163,0)</f>
        <v>0</v>
      </c>
      <c r="BJ163" s="23" t="s">
        <v>81</v>
      </c>
      <c r="BK163" s="185">
        <f>ROUND(I163*H163,2)</f>
        <v>0</v>
      </c>
      <c r="BL163" s="23" t="s">
        <v>165</v>
      </c>
      <c r="BM163" s="23" t="s">
        <v>1471</v>
      </c>
    </row>
    <row r="164" spans="2:47" s="1" customFormat="1" ht="27">
      <c r="B164" s="40"/>
      <c r="D164" s="187" t="s">
        <v>1453</v>
      </c>
      <c r="F164" s="197" t="s">
        <v>1454</v>
      </c>
      <c r="I164" s="148"/>
      <c r="L164" s="40"/>
      <c r="M164" s="196"/>
      <c r="N164" s="41"/>
      <c r="O164" s="41"/>
      <c r="P164" s="41"/>
      <c r="Q164" s="41"/>
      <c r="R164" s="41"/>
      <c r="S164" s="41"/>
      <c r="T164" s="69"/>
      <c r="AT164" s="23" t="s">
        <v>1453</v>
      </c>
      <c r="AU164" s="23" t="s">
        <v>165</v>
      </c>
    </row>
    <row r="165" spans="2:65" s="1" customFormat="1" ht="16.5" customHeight="1">
      <c r="B165" s="173"/>
      <c r="C165" s="174" t="s">
        <v>11</v>
      </c>
      <c r="D165" s="174" t="s">
        <v>160</v>
      </c>
      <c r="E165" s="175" t="s">
        <v>1472</v>
      </c>
      <c r="F165" s="176" t="s">
        <v>1473</v>
      </c>
      <c r="G165" s="177" t="s">
        <v>1452</v>
      </c>
      <c r="H165" s="178">
        <v>2</v>
      </c>
      <c r="I165" s="179"/>
      <c r="J165" s="180">
        <f>ROUND(I165*H165,2)</f>
        <v>0</v>
      </c>
      <c r="K165" s="176" t="s">
        <v>5</v>
      </c>
      <c r="L165" s="40"/>
      <c r="M165" s="181" t="s">
        <v>5</v>
      </c>
      <c r="N165" s="182" t="s">
        <v>44</v>
      </c>
      <c r="O165" s="41"/>
      <c r="P165" s="183">
        <f>O165*H165</f>
        <v>0</v>
      </c>
      <c r="Q165" s="183">
        <v>0</v>
      </c>
      <c r="R165" s="183">
        <f>Q165*H165</f>
        <v>0</v>
      </c>
      <c r="S165" s="183">
        <v>0</v>
      </c>
      <c r="T165" s="184">
        <f>S165*H165</f>
        <v>0</v>
      </c>
      <c r="AR165" s="23" t="s">
        <v>165</v>
      </c>
      <c r="AT165" s="23" t="s">
        <v>160</v>
      </c>
      <c r="AU165" s="23" t="s">
        <v>165</v>
      </c>
      <c r="AY165" s="23" t="s">
        <v>157</v>
      </c>
      <c r="BE165" s="185">
        <f>IF(N165="základní",J165,0)</f>
        <v>0</v>
      </c>
      <c r="BF165" s="185">
        <f>IF(N165="snížená",J165,0)</f>
        <v>0</v>
      </c>
      <c r="BG165" s="185">
        <f>IF(N165="zákl. přenesená",J165,0)</f>
        <v>0</v>
      </c>
      <c r="BH165" s="185">
        <f>IF(N165="sníž. přenesená",J165,0)</f>
        <v>0</v>
      </c>
      <c r="BI165" s="185">
        <f>IF(N165="nulová",J165,0)</f>
        <v>0</v>
      </c>
      <c r="BJ165" s="23" t="s">
        <v>81</v>
      </c>
      <c r="BK165" s="185">
        <f>ROUND(I165*H165,2)</f>
        <v>0</v>
      </c>
      <c r="BL165" s="23" t="s">
        <v>165</v>
      </c>
      <c r="BM165" s="23" t="s">
        <v>310</v>
      </c>
    </row>
    <row r="166" spans="2:47" s="1" customFormat="1" ht="27">
      <c r="B166" s="40"/>
      <c r="D166" s="187" t="s">
        <v>1453</v>
      </c>
      <c r="F166" s="197" t="s">
        <v>1454</v>
      </c>
      <c r="I166" s="148"/>
      <c r="L166" s="40"/>
      <c r="M166" s="196"/>
      <c r="N166" s="41"/>
      <c r="O166" s="41"/>
      <c r="P166" s="41"/>
      <c r="Q166" s="41"/>
      <c r="R166" s="41"/>
      <c r="S166" s="41"/>
      <c r="T166" s="69"/>
      <c r="AT166" s="23" t="s">
        <v>1453</v>
      </c>
      <c r="AU166" s="23" t="s">
        <v>165</v>
      </c>
    </row>
    <row r="167" spans="2:65" s="1" customFormat="1" ht="16.5" customHeight="1">
      <c r="B167" s="173"/>
      <c r="C167" s="174" t="s">
        <v>253</v>
      </c>
      <c r="D167" s="174" t="s">
        <v>160</v>
      </c>
      <c r="E167" s="175" t="s">
        <v>911</v>
      </c>
      <c r="F167" s="176" t="s">
        <v>1474</v>
      </c>
      <c r="G167" s="177" t="s">
        <v>1452</v>
      </c>
      <c r="H167" s="178">
        <v>1</v>
      </c>
      <c r="I167" s="179"/>
      <c r="J167" s="180">
        <f>ROUND(I167*H167,2)</f>
        <v>0</v>
      </c>
      <c r="K167" s="176" t="s">
        <v>5</v>
      </c>
      <c r="L167" s="40"/>
      <c r="M167" s="181" t="s">
        <v>5</v>
      </c>
      <c r="N167" s="182" t="s">
        <v>44</v>
      </c>
      <c r="O167" s="41"/>
      <c r="P167" s="183">
        <f>O167*H167</f>
        <v>0</v>
      </c>
      <c r="Q167" s="183">
        <v>0</v>
      </c>
      <c r="R167" s="183">
        <f>Q167*H167</f>
        <v>0</v>
      </c>
      <c r="S167" s="183">
        <v>0</v>
      </c>
      <c r="T167" s="184">
        <f>S167*H167</f>
        <v>0</v>
      </c>
      <c r="AR167" s="23" t="s">
        <v>165</v>
      </c>
      <c r="AT167" s="23" t="s">
        <v>160</v>
      </c>
      <c r="AU167" s="23" t="s">
        <v>165</v>
      </c>
      <c r="AY167" s="23" t="s">
        <v>157</v>
      </c>
      <c r="BE167" s="185">
        <f>IF(N167="základní",J167,0)</f>
        <v>0</v>
      </c>
      <c r="BF167" s="185">
        <f>IF(N167="snížená",J167,0)</f>
        <v>0</v>
      </c>
      <c r="BG167" s="185">
        <f>IF(N167="zákl. přenesená",J167,0)</f>
        <v>0</v>
      </c>
      <c r="BH167" s="185">
        <f>IF(N167="sníž. přenesená",J167,0)</f>
        <v>0</v>
      </c>
      <c r="BI167" s="185">
        <f>IF(N167="nulová",J167,0)</f>
        <v>0</v>
      </c>
      <c r="BJ167" s="23" t="s">
        <v>81</v>
      </c>
      <c r="BK167" s="185">
        <f>ROUND(I167*H167,2)</f>
        <v>0</v>
      </c>
      <c r="BL167" s="23" t="s">
        <v>165</v>
      </c>
      <c r="BM167" s="23" t="s">
        <v>341</v>
      </c>
    </row>
    <row r="168" spans="2:47" s="1" customFormat="1" ht="27">
      <c r="B168" s="40"/>
      <c r="D168" s="187" t="s">
        <v>1453</v>
      </c>
      <c r="F168" s="197" t="s">
        <v>1454</v>
      </c>
      <c r="I168" s="148"/>
      <c r="L168" s="40"/>
      <c r="M168" s="196"/>
      <c r="N168" s="41"/>
      <c r="O168" s="41"/>
      <c r="P168" s="41"/>
      <c r="Q168" s="41"/>
      <c r="R168" s="41"/>
      <c r="S168" s="41"/>
      <c r="T168" s="69"/>
      <c r="AT168" s="23" t="s">
        <v>1453</v>
      </c>
      <c r="AU168" s="23" t="s">
        <v>165</v>
      </c>
    </row>
    <row r="169" spans="2:65" s="1" customFormat="1" ht="16.5" customHeight="1">
      <c r="B169" s="173"/>
      <c r="C169" s="174" t="s">
        <v>259</v>
      </c>
      <c r="D169" s="174" t="s">
        <v>160</v>
      </c>
      <c r="E169" s="175" t="s">
        <v>915</v>
      </c>
      <c r="F169" s="176" t="s">
        <v>1475</v>
      </c>
      <c r="G169" s="177" t="s">
        <v>1452</v>
      </c>
      <c r="H169" s="178">
        <v>2</v>
      </c>
      <c r="I169" s="179"/>
      <c r="J169" s="180">
        <f>ROUND(I169*H169,2)</f>
        <v>0</v>
      </c>
      <c r="K169" s="176" t="s">
        <v>5</v>
      </c>
      <c r="L169" s="40"/>
      <c r="M169" s="181" t="s">
        <v>5</v>
      </c>
      <c r="N169" s="182" t="s">
        <v>44</v>
      </c>
      <c r="O169" s="41"/>
      <c r="P169" s="183">
        <f>O169*H169</f>
        <v>0</v>
      </c>
      <c r="Q169" s="183">
        <v>0</v>
      </c>
      <c r="R169" s="183">
        <f>Q169*H169</f>
        <v>0</v>
      </c>
      <c r="S169" s="183">
        <v>0</v>
      </c>
      <c r="T169" s="184">
        <f>S169*H169</f>
        <v>0</v>
      </c>
      <c r="AR169" s="23" t="s">
        <v>165</v>
      </c>
      <c r="AT169" s="23" t="s">
        <v>160</v>
      </c>
      <c r="AU169" s="23" t="s">
        <v>165</v>
      </c>
      <c r="AY169" s="23" t="s">
        <v>157</v>
      </c>
      <c r="BE169" s="185">
        <f>IF(N169="základní",J169,0)</f>
        <v>0</v>
      </c>
      <c r="BF169" s="185">
        <f>IF(N169="snížená",J169,0)</f>
        <v>0</v>
      </c>
      <c r="BG169" s="185">
        <f>IF(N169="zákl. přenesená",J169,0)</f>
        <v>0</v>
      </c>
      <c r="BH169" s="185">
        <f>IF(N169="sníž. přenesená",J169,0)</f>
        <v>0</v>
      </c>
      <c r="BI169" s="185">
        <f>IF(N169="nulová",J169,0)</f>
        <v>0</v>
      </c>
      <c r="BJ169" s="23" t="s">
        <v>81</v>
      </c>
      <c r="BK169" s="185">
        <f>ROUND(I169*H169,2)</f>
        <v>0</v>
      </c>
      <c r="BL169" s="23" t="s">
        <v>165</v>
      </c>
      <c r="BM169" s="23" t="s">
        <v>412</v>
      </c>
    </row>
    <row r="170" spans="2:47" s="1" customFormat="1" ht="27">
      <c r="B170" s="40"/>
      <c r="D170" s="187" t="s">
        <v>1453</v>
      </c>
      <c r="F170" s="197" t="s">
        <v>1454</v>
      </c>
      <c r="I170" s="148"/>
      <c r="L170" s="40"/>
      <c r="M170" s="196"/>
      <c r="N170" s="41"/>
      <c r="O170" s="41"/>
      <c r="P170" s="41"/>
      <c r="Q170" s="41"/>
      <c r="R170" s="41"/>
      <c r="S170" s="41"/>
      <c r="T170" s="69"/>
      <c r="AT170" s="23" t="s">
        <v>1453</v>
      </c>
      <c r="AU170" s="23" t="s">
        <v>165</v>
      </c>
    </row>
    <row r="171" spans="2:63" s="13" customFormat="1" ht="21.6" customHeight="1">
      <c r="B171" s="219"/>
      <c r="D171" s="220" t="s">
        <v>72</v>
      </c>
      <c r="E171" s="220" t="s">
        <v>1476</v>
      </c>
      <c r="F171" s="220" t="s">
        <v>1477</v>
      </c>
      <c r="I171" s="221"/>
      <c r="J171" s="222">
        <f>BK171</f>
        <v>0</v>
      </c>
      <c r="L171" s="219"/>
      <c r="M171" s="223"/>
      <c r="N171" s="224"/>
      <c r="O171" s="224"/>
      <c r="P171" s="225">
        <f>SUM(P172:P185)</f>
        <v>0</v>
      </c>
      <c r="Q171" s="224"/>
      <c r="R171" s="225">
        <f>SUM(R172:R185)</f>
        <v>0</v>
      </c>
      <c r="S171" s="224"/>
      <c r="T171" s="226">
        <f>SUM(T172:T185)</f>
        <v>0</v>
      </c>
      <c r="AR171" s="220" t="s">
        <v>81</v>
      </c>
      <c r="AT171" s="227" t="s">
        <v>72</v>
      </c>
      <c r="AU171" s="227" t="s">
        <v>158</v>
      </c>
      <c r="AY171" s="220" t="s">
        <v>157</v>
      </c>
      <c r="BK171" s="228">
        <f>SUM(BK172:BK185)</f>
        <v>0</v>
      </c>
    </row>
    <row r="172" spans="2:65" s="1" customFormat="1" ht="16.5" customHeight="1">
      <c r="B172" s="173"/>
      <c r="C172" s="174" t="s">
        <v>264</v>
      </c>
      <c r="D172" s="174" t="s">
        <v>160</v>
      </c>
      <c r="E172" s="175" t="s">
        <v>1404</v>
      </c>
      <c r="F172" s="176" t="s">
        <v>1478</v>
      </c>
      <c r="G172" s="177" t="s">
        <v>1452</v>
      </c>
      <c r="H172" s="178">
        <v>0</v>
      </c>
      <c r="I172" s="179"/>
      <c r="J172" s="180">
        <f aca="true" t="shared" si="0" ref="J172:J185">ROUND(I172*H172,2)</f>
        <v>0</v>
      </c>
      <c r="K172" s="176" t="s">
        <v>5</v>
      </c>
      <c r="L172" s="40"/>
      <c r="M172" s="181" t="s">
        <v>5</v>
      </c>
      <c r="N172" s="182" t="s">
        <v>44</v>
      </c>
      <c r="O172" s="41"/>
      <c r="P172" s="183">
        <f aca="true" t="shared" si="1" ref="P172:P185">O172*H172</f>
        <v>0</v>
      </c>
      <c r="Q172" s="183">
        <v>0</v>
      </c>
      <c r="R172" s="183">
        <f aca="true" t="shared" si="2" ref="R172:R185">Q172*H172</f>
        <v>0</v>
      </c>
      <c r="S172" s="183">
        <v>0</v>
      </c>
      <c r="T172" s="184">
        <f aca="true" t="shared" si="3" ref="T172:T185">S172*H172</f>
        <v>0</v>
      </c>
      <c r="AR172" s="23" t="s">
        <v>165</v>
      </c>
      <c r="AT172" s="23" t="s">
        <v>160</v>
      </c>
      <c r="AU172" s="23" t="s">
        <v>165</v>
      </c>
      <c r="AY172" s="23" t="s">
        <v>157</v>
      </c>
      <c r="BE172" s="185">
        <f aca="true" t="shared" si="4" ref="BE172:BE185">IF(N172="základní",J172,0)</f>
        <v>0</v>
      </c>
      <c r="BF172" s="185">
        <f aca="true" t="shared" si="5" ref="BF172:BF185">IF(N172="snížená",J172,0)</f>
        <v>0</v>
      </c>
      <c r="BG172" s="185">
        <f aca="true" t="shared" si="6" ref="BG172:BG185">IF(N172="zákl. přenesená",J172,0)</f>
        <v>0</v>
      </c>
      <c r="BH172" s="185">
        <f aca="true" t="shared" si="7" ref="BH172:BH185">IF(N172="sníž. přenesená",J172,0)</f>
        <v>0</v>
      </c>
      <c r="BI172" s="185">
        <f aca="true" t="shared" si="8" ref="BI172:BI185">IF(N172="nulová",J172,0)</f>
        <v>0</v>
      </c>
      <c r="BJ172" s="23" t="s">
        <v>81</v>
      </c>
      <c r="BK172" s="185">
        <f aca="true" t="shared" si="9" ref="BK172:BK185">ROUND(I172*H172,2)</f>
        <v>0</v>
      </c>
      <c r="BL172" s="23" t="s">
        <v>165</v>
      </c>
      <c r="BM172" s="23" t="s">
        <v>441</v>
      </c>
    </row>
    <row r="173" spans="2:65" s="1" customFormat="1" ht="16.5" customHeight="1">
      <c r="B173" s="173"/>
      <c r="C173" s="174" t="s">
        <v>269</v>
      </c>
      <c r="D173" s="174" t="s">
        <v>160</v>
      </c>
      <c r="E173" s="175" t="s">
        <v>1409</v>
      </c>
      <c r="F173" s="176" t="s">
        <v>1479</v>
      </c>
      <c r="G173" s="177" t="s">
        <v>1480</v>
      </c>
      <c r="H173" s="178">
        <v>1</v>
      </c>
      <c r="I173" s="179"/>
      <c r="J173" s="180">
        <f t="shared" si="0"/>
        <v>0</v>
      </c>
      <c r="K173" s="176" t="s">
        <v>5</v>
      </c>
      <c r="L173" s="40"/>
      <c r="M173" s="181" t="s">
        <v>5</v>
      </c>
      <c r="N173" s="182" t="s">
        <v>44</v>
      </c>
      <c r="O173" s="41"/>
      <c r="P173" s="183">
        <f t="shared" si="1"/>
        <v>0</v>
      </c>
      <c r="Q173" s="183">
        <v>0</v>
      </c>
      <c r="R173" s="183">
        <f t="shared" si="2"/>
        <v>0</v>
      </c>
      <c r="S173" s="183">
        <v>0</v>
      </c>
      <c r="T173" s="184">
        <f t="shared" si="3"/>
        <v>0</v>
      </c>
      <c r="AR173" s="23" t="s">
        <v>165</v>
      </c>
      <c r="AT173" s="23" t="s">
        <v>160</v>
      </c>
      <c r="AU173" s="23" t="s">
        <v>165</v>
      </c>
      <c r="AY173" s="23" t="s">
        <v>157</v>
      </c>
      <c r="BE173" s="185">
        <f t="shared" si="4"/>
        <v>0</v>
      </c>
      <c r="BF173" s="185">
        <f t="shared" si="5"/>
        <v>0</v>
      </c>
      <c r="BG173" s="185">
        <f t="shared" si="6"/>
        <v>0</v>
      </c>
      <c r="BH173" s="185">
        <f t="shared" si="7"/>
        <v>0</v>
      </c>
      <c r="BI173" s="185">
        <f t="shared" si="8"/>
        <v>0</v>
      </c>
      <c r="BJ173" s="23" t="s">
        <v>81</v>
      </c>
      <c r="BK173" s="185">
        <f t="shared" si="9"/>
        <v>0</v>
      </c>
      <c r="BL173" s="23" t="s">
        <v>165</v>
      </c>
      <c r="BM173" s="23" t="s">
        <v>455</v>
      </c>
    </row>
    <row r="174" spans="2:65" s="1" customFormat="1" ht="16.5" customHeight="1">
      <c r="B174" s="173"/>
      <c r="C174" s="174" t="s">
        <v>274</v>
      </c>
      <c r="D174" s="174" t="s">
        <v>160</v>
      </c>
      <c r="E174" s="175" t="s">
        <v>1414</v>
      </c>
      <c r="F174" s="176" t="s">
        <v>1481</v>
      </c>
      <c r="G174" s="177" t="s">
        <v>1452</v>
      </c>
      <c r="H174" s="178">
        <v>29</v>
      </c>
      <c r="I174" s="179"/>
      <c r="J174" s="180">
        <f t="shared" si="0"/>
        <v>0</v>
      </c>
      <c r="K174" s="176" t="s">
        <v>5</v>
      </c>
      <c r="L174" s="40"/>
      <c r="M174" s="181" t="s">
        <v>5</v>
      </c>
      <c r="N174" s="182" t="s">
        <v>44</v>
      </c>
      <c r="O174" s="41"/>
      <c r="P174" s="183">
        <f t="shared" si="1"/>
        <v>0</v>
      </c>
      <c r="Q174" s="183">
        <v>0</v>
      </c>
      <c r="R174" s="183">
        <f t="shared" si="2"/>
        <v>0</v>
      </c>
      <c r="S174" s="183">
        <v>0</v>
      </c>
      <c r="T174" s="184">
        <f t="shared" si="3"/>
        <v>0</v>
      </c>
      <c r="AR174" s="23" t="s">
        <v>165</v>
      </c>
      <c r="AT174" s="23" t="s">
        <v>160</v>
      </c>
      <c r="AU174" s="23" t="s">
        <v>165</v>
      </c>
      <c r="AY174" s="23" t="s">
        <v>157</v>
      </c>
      <c r="BE174" s="185">
        <f t="shared" si="4"/>
        <v>0</v>
      </c>
      <c r="BF174" s="185">
        <f t="shared" si="5"/>
        <v>0</v>
      </c>
      <c r="BG174" s="185">
        <f t="shared" si="6"/>
        <v>0</v>
      </c>
      <c r="BH174" s="185">
        <f t="shared" si="7"/>
        <v>0</v>
      </c>
      <c r="BI174" s="185">
        <f t="shared" si="8"/>
        <v>0</v>
      </c>
      <c r="BJ174" s="23" t="s">
        <v>81</v>
      </c>
      <c r="BK174" s="185">
        <f t="shared" si="9"/>
        <v>0</v>
      </c>
      <c r="BL174" s="23" t="s">
        <v>165</v>
      </c>
      <c r="BM174" s="23" t="s">
        <v>466</v>
      </c>
    </row>
    <row r="175" spans="2:65" s="1" customFormat="1" ht="16.5" customHeight="1">
      <c r="B175" s="173"/>
      <c r="C175" s="174" t="s">
        <v>10</v>
      </c>
      <c r="D175" s="174" t="s">
        <v>160</v>
      </c>
      <c r="E175" s="175" t="s">
        <v>1419</v>
      </c>
      <c r="F175" s="176" t="s">
        <v>1482</v>
      </c>
      <c r="G175" s="177" t="s">
        <v>1452</v>
      </c>
      <c r="H175" s="178">
        <v>29</v>
      </c>
      <c r="I175" s="179"/>
      <c r="J175" s="180">
        <f t="shared" si="0"/>
        <v>0</v>
      </c>
      <c r="K175" s="176" t="s">
        <v>5</v>
      </c>
      <c r="L175" s="40"/>
      <c r="M175" s="181" t="s">
        <v>5</v>
      </c>
      <c r="N175" s="182" t="s">
        <v>44</v>
      </c>
      <c r="O175" s="41"/>
      <c r="P175" s="183">
        <f t="shared" si="1"/>
        <v>0</v>
      </c>
      <c r="Q175" s="183">
        <v>0</v>
      </c>
      <c r="R175" s="183">
        <f t="shared" si="2"/>
        <v>0</v>
      </c>
      <c r="S175" s="183">
        <v>0</v>
      </c>
      <c r="T175" s="184">
        <f t="shared" si="3"/>
        <v>0</v>
      </c>
      <c r="AR175" s="23" t="s">
        <v>165</v>
      </c>
      <c r="AT175" s="23" t="s">
        <v>160</v>
      </c>
      <c r="AU175" s="23" t="s">
        <v>165</v>
      </c>
      <c r="AY175" s="23" t="s">
        <v>157</v>
      </c>
      <c r="BE175" s="185">
        <f t="shared" si="4"/>
        <v>0</v>
      </c>
      <c r="BF175" s="185">
        <f t="shared" si="5"/>
        <v>0</v>
      </c>
      <c r="BG175" s="185">
        <f t="shared" si="6"/>
        <v>0</v>
      </c>
      <c r="BH175" s="185">
        <f t="shared" si="7"/>
        <v>0</v>
      </c>
      <c r="BI175" s="185">
        <f t="shared" si="8"/>
        <v>0</v>
      </c>
      <c r="BJ175" s="23" t="s">
        <v>81</v>
      </c>
      <c r="BK175" s="185">
        <f t="shared" si="9"/>
        <v>0</v>
      </c>
      <c r="BL175" s="23" t="s">
        <v>165</v>
      </c>
      <c r="BM175" s="23" t="s">
        <v>476</v>
      </c>
    </row>
    <row r="176" spans="2:65" s="1" customFormat="1" ht="16.5" customHeight="1">
      <c r="B176" s="173"/>
      <c r="C176" s="174" t="s">
        <v>283</v>
      </c>
      <c r="D176" s="174" t="s">
        <v>160</v>
      </c>
      <c r="E176" s="175" t="s">
        <v>1483</v>
      </c>
      <c r="F176" s="176" t="s">
        <v>1484</v>
      </c>
      <c r="G176" s="177" t="s">
        <v>1452</v>
      </c>
      <c r="H176" s="178">
        <v>29</v>
      </c>
      <c r="I176" s="179"/>
      <c r="J176" s="180">
        <f t="shared" si="0"/>
        <v>0</v>
      </c>
      <c r="K176" s="176" t="s">
        <v>5</v>
      </c>
      <c r="L176" s="40"/>
      <c r="M176" s="181" t="s">
        <v>5</v>
      </c>
      <c r="N176" s="182" t="s">
        <v>44</v>
      </c>
      <c r="O176" s="41"/>
      <c r="P176" s="183">
        <f t="shared" si="1"/>
        <v>0</v>
      </c>
      <c r="Q176" s="183">
        <v>0</v>
      </c>
      <c r="R176" s="183">
        <f t="shared" si="2"/>
        <v>0</v>
      </c>
      <c r="S176" s="183">
        <v>0</v>
      </c>
      <c r="T176" s="184">
        <f t="shared" si="3"/>
        <v>0</v>
      </c>
      <c r="AR176" s="23" t="s">
        <v>165</v>
      </c>
      <c r="AT176" s="23" t="s">
        <v>160</v>
      </c>
      <c r="AU176" s="23" t="s">
        <v>165</v>
      </c>
      <c r="AY176" s="23" t="s">
        <v>157</v>
      </c>
      <c r="BE176" s="185">
        <f t="shared" si="4"/>
        <v>0</v>
      </c>
      <c r="BF176" s="185">
        <f t="shared" si="5"/>
        <v>0</v>
      </c>
      <c r="BG176" s="185">
        <f t="shared" si="6"/>
        <v>0</v>
      </c>
      <c r="BH176" s="185">
        <f t="shared" si="7"/>
        <v>0</v>
      </c>
      <c r="BI176" s="185">
        <f t="shared" si="8"/>
        <v>0</v>
      </c>
      <c r="BJ176" s="23" t="s">
        <v>81</v>
      </c>
      <c r="BK176" s="185">
        <f t="shared" si="9"/>
        <v>0</v>
      </c>
      <c r="BL176" s="23" t="s">
        <v>165</v>
      </c>
      <c r="BM176" s="23" t="s">
        <v>485</v>
      </c>
    </row>
    <row r="177" spans="2:65" s="1" customFormat="1" ht="16.5" customHeight="1">
      <c r="B177" s="173"/>
      <c r="C177" s="174" t="s">
        <v>291</v>
      </c>
      <c r="D177" s="174" t="s">
        <v>160</v>
      </c>
      <c r="E177" s="175" t="s">
        <v>1485</v>
      </c>
      <c r="F177" s="176" t="s">
        <v>1486</v>
      </c>
      <c r="G177" s="177" t="s">
        <v>1452</v>
      </c>
      <c r="H177" s="178">
        <v>4</v>
      </c>
      <c r="I177" s="179"/>
      <c r="J177" s="180">
        <f t="shared" si="0"/>
        <v>0</v>
      </c>
      <c r="K177" s="176" t="s">
        <v>5</v>
      </c>
      <c r="L177" s="40"/>
      <c r="M177" s="181" t="s">
        <v>5</v>
      </c>
      <c r="N177" s="182" t="s">
        <v>44</v>
      </c>
      <c r="O177" s="41"/>
      <c r="P177" s="183">
        <f t="shared" si="1"/>
        <v>0</v>
      </c>
      <c r="Q177" s="183">
        <v>0</v>
      </c>
      <c r="R177" s="183">
        <f t="shared" si="2"/>
        <v>0</v>
      </c>
      <c r="S177" s="183">
        <v>0</v>
      </c>
      <c r="T177" s="184">
        <f t="shared" si="3"/>
        <v>0</v>
      </c>
      <c r="AR177" s="23" t="s">
        <v>165</v>
      </c>
      <c r="AT177" s="23" t="s">
        <v>160</v>
      </c>
      <c r="AU177" s="23" t="s">
        <v>165</v>
      </c>
      <c r="AY177" s="23" t="s">
        <v>157</v>
      </c>
      <c r="BE177" s="185">
        <f t="shared" si="4"/>
        <v>0</v>
      </c>
      <c r="BF177" s="185">
        <f t="shared" si="5"/>
        <v>0</v>
      </c>
      <c r="BG177" s="185">
        <f t="shared" si="6"/>
        <v>0</v>
      </c>
      <c r="BH177" s="185">
        <f t="shared" si="7"/>
        <v>0</v>
      </c>
      <c r="BI177" s="185">
        <f t="shared" si="8"/>
        <v>0</v>
      </c>
      <c r="BJ177" s="23" t="s">
        <v>81</v>
      </c>
      <c r="BK177" s="185">
        <f t="shared" si="9"/>
        <v>0</v>
      </c>
      <c r="BL177" s="23" t="s">
        <v>165</v>
      </c>
      <c r="BM177" s="23" t="s">
        <v>496</v>
      </c>
    </row>
    <row r="178" spans="2:65" s="1" customFormat="1" ht="16.5" customHeight="1">
      <c r="B178" s="173"/>
      <c r="C178" s="174" t="s">
        <v>297</v>
      </c>
      <c r="D178" s="174" t="s">
        <v>160</v>
      </c>
      <c r="E178" s="175" t="s">
        <v>1487</v>
      </c>
      <c r="F178" s="176" t="s">
        <v>1484</v>
      </c>
      <c r="G178" s="177" t="s">
        <v>1452</v>
      </c>
      <c r="H178" s="178">
        <v>4</v>
      </c>
      <c r="I178" s="179"/>
      <c r="J178" s="180">
        <f t="shared" si="0"/>
        <v>0</v>
      </c>
      <c r="K178" s="176" t="s">
        <v>5</v>
      </c>
      <c r="L178" s="40"/>
      <c r="M178" s="181" t="s">
        <v>5</v>
      </c>
      <c r="N178" s="182" t="s">
        <v>44</v>
      </c>
      <c r="O178" s="41"/>
      <c r="P178" s="183">
        <f t="shared" si="1"/>
        <v>0</v>
      </c>
      <c r="Q178" s="183">
        <v>0</v>
      </c>
      <c r="R178" s="183">
        <f t="shared" si="2"/>
        <v>0</v>
      </c>
      <c r="S178" s="183">
        <v>0</v>
      </c>
      <c r="T178" s="184">
        <f t="shared" si="3"/>
        <v>0</v>
      </c>
      <c r="AR178" s="23" t="s">
        <v>165</v>
      </c>
      <c r="AT178" s="23" t="s">
        <v>160</v>
      </c>
      <c r="AU178" s="23" t="s">
        <v>165</v>
      </c>
      <c r="AY178" s="23" t="s">
        <v>157</v>
      </c>
      <c r="BE178" s="185">
        <f t="shared" si="4"/>
        <v>0</v>
      </c>
      <c r="BF178" s="185">
        <f t="shared" si="5"/>
        <v>0</v>
      </c>
      <c r="BG178" s="185">
        <f t="shared" si="6"/>
        <v>0</v>
      </c>
      <c r="BH178" s="185">
        <f t="shared" si="7"/>
        <v>0</v>
      </c>
      <c r="BI178" s="185">
        <f t="shared" si="8"/>
        <v>0</v>
      </c>
      <c r="BJ178" s="23" t="s">
        <v>81</v>
      </c>
      <c r="BK178" s="185">
        <f t="shared" si="9"/>
        <v>0</v>
      </c>
      <c r="BL178" s="23" t="s">
        <v>165</v>
      </c>
      <c r="BM178" s="23" t="s">
        <v>506</v>
      </c>
    </row>
    <row r="179" spans="2:65" s="1" customFormat="1" ht="16.5" customHeight="1">
      <c r="B179" s="173"/>
      <c r="C179" s="174" t="s">
        <v>303</v>
      </c>
      <c r="D179" s="174" t="s">
        <v>160</v>
      </c>
      <c r="E179" s="175" t="s">
        <v>1488</v>
      </c>
      <c r="F179" s="176" t="s">
        <v>1489</v>
      </c>
      <c r="G179" s="177" t="s">
        <v>1452</v>
      </c>
      <c r="H179" s="178">
        <v>1</v>
      </c>
      <c r="I179" s="179"/>
      <c r="J179" s="180">
        <f t="shared" si="0"/>
        <v>0</v>
      </c>
      <c r="K179" s="176" t="s">
        <v>5</v>
      </c>
      <c r="L179" s="40"/>
      <c r="M179" s="181" t="s">
        <v>5</v>
      </c>
      <c r="N179" s="182" t="s">
        <v>44</v>
      </c>
      <c r="O179" s="41"/>
      <c r="P179" s="183">
        <f t="shared" si="1"/>
        <v>0</v>
      </c>
      <c r="Q179" s="183">
        <v>0</v>
      </c>
      <c r="R179" s="183">
        <f t="shared" si="2"/>
        <v>0</v>
      </c>
      <c r="S179" s="183">
        <v>0</v>
      </c>
      <c r="T179" s="184">
        <f t="shared" si="3"/>
        <v>0</v>
      </c>
      <c r="AR179" s="23" t="s">
        <v>165</v>
      </c>
      <c r="AT179" s="23" t="s">
        <v>160</v>
      </c>
      <c r="AU179" s="23" t="s">
        <v>165</v>
      </c>
      <c r="AY179" s="23" t="s">
        <v>157</v>
      </c>
      <c r="BE179" s="185">
        <f t="shared" si="4"/>
        <v>0</v>
      </c>
      <c r="BF179" s="185">
        <f t="shared" si="5"/>
        <v>0</v>
      </c>
      <c r="BG179" s="185">
        <f t="shared" si="6"/>
        <v>0</v>
      </c>
      <c r="BH179" s="185">
        <f t="shared" si="7"/>
        <v>0</v>
      </c>
      <c r="BI179" s="185">
        <f t="shared" si="8"/>
        <v>0</v>
      </c>
      <c r="BJ179" s="23" t="s">
        <v>81</v>
      </c>
      <c r="BK179" s="185">
        <f t="shared" si="9"/>
        <v>0</v>
      </c>
      <c r="BL179" s="23" t="s">
        <v>165</v>
      </c>
      <c r="BM179" s="23" t="s">
        <v>513</v>
      </c>
    </row>
    <row r="180" spans="2:65" s="1" customFormat="1" ht="16.5" customHeight="1">
      <c r="B180" s="173"/>
      <c r="C180" s="174" t="s">
        <v>310</v>
      </c>
      <c r="D180" s="174" t="s">
        <v>160</v>
      </c>
      <c r="E180" s="175" t="s">
        <v>1490</v>
      </c>
      <c r="F180" s="176" t="s">
        <v>1484</v>
      </c>
      <c r="G180" s="177" t="s">
        <v>1452</v>
      </c>
      <c r="H180" s="178">
        <v>1</v>
      </c>
      <c r="I180" s="179"/>
      <c r="J180" s="180">
        <f t="shared" si="0"/>
        <v>0</v>
      </c>
      <c r="K180" s="176" t="s">
        <v>5</v>
      </c>
      <c r="L180" s="40"/>
      <c r="M180" s="181" t="s">
        <v>5</v>
      </c>
      <c r="N180" s="182" t="s">
        <v>44</v>
      </c>
      <c r="O180" s="41"/>
      <c r="P180" s="183">
        <f t="shared" si="1"/>
        <v>0</v>
      </c>
      <c r="Q180" s="183">
        <v>0</v>
      </c>
      <c r="R180" s="183">
        <f t="shared" si="2"/>
        <v>0</v>
      </c>
      <c r="S180" s="183">
        <v>0</v>
      </c>
      <c r="T180" s="184">
        <f t="shared" si="3"/>
        <v>0</v>
      </c>
      <c r="AR180" s="23" t="s">
        <v>165</v>
      </c>
      <c r="AT180" s="23" t="s">
        <v>160</v>
      </c>
      <c r="AU180" s="23" t="s">
        <v>165</v>
      </c>
      <c r="AY180" s="23" t="s">
        <v>157</v>
      </c>
      <c r="BE180" s="185">
        <f t="shared" si="4"/>
        <v>0</v>
      </c>
      <c r="BF180" s="185">
        <f t="shared" si="5"/>
        <v>0</v>
      </c>
      <c r="BG180" s="185">
        <f t="shared" si="6"/>
        <v>0</v>
      </c>
      <c r="BH180" s="185">
        <f t="shared" si="7"/>
        <v>0</v>
      </c>
      <c r="BI180" s="185">
        <f t="shared" si="8"/>
        <v>0</v>
      </c>
      <c r="BJ180" s="23" t="s">
        <v>81</v>
      </c>
      <c r="BK180" s="185">
        <f t="shared" si="9"/>
        <v>0</v>
      </c>
      <c r="BL180" s="23" t="s">
        <v>165</v>
      </c>
      <c r="BM180" s="23" t="s">
        <v>524</v>
      </c>
    </row>
    <row r="181" spans="2:65" s="1" customFormat="1" ht="16.5" customHeight="1">
      <c r="B181" s="173"/>
      <c r="C181" s="174" t="s">
        <v>315</v>
      </c>
      <c r="D181" s="174" t="s">
        <v>160</v>
      </c>
      <c r="E181" s="175" t="s">
        <v>1491</v>
      </c>
      <c r="F181" s="176" t="s">
        <v>1492</v>
      </c>
      <c r="G181" s="177" t="s">
        <v>1452</v>
      </c>
      <c r="H181" s="178">
        <v>34</v>
      </c>
      <c r="I181" s="179"/>
      <c r="J181" s="180">
        <f t="shared" si="0"/>
        <v>0</v>
      </c>
      <c r="K181" s="176" t="s">
        <v>5</v>
      </c>
      <c r="L181" s="40"/>
      <c r="M181" s="181" t="s">
        <v>5</v>
      </c>
      <c r="N181" s="182" t="s">
        <v>44</v>
      </c>
      <c r="O181" s="41"/>
      <c r="P181" s="183">
        <f t="shared" si="1"/>
        <v>0</v>
      </c>
      <c r="Q181" s="183">
        <v>0</v>
      </c>
      <c r="R181" s="183">
        <f t="shared" si="2"/>
        <v>0</v>
      </c>
      <c r="S181" s="183">
        <v>0</v>
      </c>
      <c r="T181" s="184">
        <f t="shared" si="3"/>
        <v>0</v>
      </c>
      <c r="AR181" s="23" t="s">
        <v>165</v>
      </c>
      <c r="AT181" s="23" t="s">
        <v>160</v>
      </c>
      <c r="AU181" s="23" t="s">
        <v>165</v>
      </c>
      <c r="AY181" s="23" t="s">
        <v>157</v>
      </c>
      <c r="BE181" s="185">
        <f t="shared" si="4"/>
        <v>0</v>
      </c>
      <c r="BF181" s="185">
        <f t="shared" si="5"/>
        <v>0</v>
      </c>
      <c r="BG181" s="185">
        <f t="shared" si="6"/>
        <v>0</v>
      </c>
      <c r="BH181" s="185">
        <f t="shared" si="7"/>
        <v>0</v>
      </c>
      <c r="BI181" s="185">
        <f t="shared" si="8"/>
        <v>0</v>
      </c>
      <c r="BJ181" s="23" t="s">
        <v>81</v>
      </c>
      <c r="BK181" s="185">
        <f t="shared" si="9"/>
        <v>0</v>
      </c>
      <c r="BL181" s="23" t="s">
        <v>165</v>
      </c>
      <c r="BM181" s="23" t="s">
        <v>537</v>
      </c>
    </row>
    <row r="182" spans="2:65" s="1" customFormat="1" ht="16.5" customHeight="1">
      <c r="B182" s="173"/>
      <c r="C182" s="174" t="s">
        <v>341</v>
      </c>
      <c r="D182" s="174" t="s">
        <v>160</v>
      </c>
      <c r="E182" s="175" t="s">
        <v>1493</v>
      </c>
      <c r="F182" s="176" t="s">
        <v>1494</v>
      </c>
      <c r="G182" s="177" t="s">
        <v>1452</v>
      </c>
      <c r="H182" s="178">
        <v>2</v>
      </c>
      <c r="I182" s="179"/>
      <c r="J182" s="180">
        <f t="shared" si="0"/>
        <v>0</v>
      </c>
      <c r="K182" s="176" t="s">
        <v>5</v>
      </c>
      <c r="L182" s="40"/>
      <c r="M182" s="181" t="s">
        <v>5</v>
      </c>
      <c r="N182" s="182" t="s">
        <v>44</v>
      </c>
      <c r="O182" s="41"/>
      <c r="P182" s="183">
        <f t="shared" si="1"/>
        <v>0</v>
      </c>
      <c r="Q182" s="183">
        <v>0</v>
      </c>
      <c r="R182" s="183">
        <f t="shared" si="2"/>
        <v>0</v>
      </c>
      <c r="S182" s="183">
        <v>0</v>
      </c>
      <c r="T182" s="184">
        <f t="shared" si="3"/>
        <v>0</v>
      </c>
      <c r="AR182" s="23" t="s">
        <v>165</v>
      </c>
      <c r="AT182" s="23" t="s">
        <v>160</v>
      </c>
      <c r="AU182" s="23" t="s">
        <v>165</v>
      </c>
      <c r="AY182" s="23" t="s">
        <v>157</v>
      </c>
      <c r="BE182" s="185">
        <f t="shared" si="4"/>
        <v>0</v>
      </c>
      <c r="BF182" s="185">
        <f t="shared" si="5"/>
        <v>0</v>
      </c>
      <c r="BG182" s="185">
        <f t="shared" si="6"/>
        <v>0</v>
      </c>
      <c r="BH182" s="185">
        <f t="shared" si="7"/>
        <v>0</v>
      </c>
      <c r="BI182" s="185">
        <f t="shared" si="8"/>
        <v>0</v>
      </c>
      <c r="BJ182" s="23" t="s">
        <v>81</v>
      </c>
      <c r="BK182" s="185">
        <f t="shared" si="9"/>
        <v>0</v>
      </c>
      <c r="BL182" s="23" t="s">
        <v>165</v>
      </c>
      <c r="BM182" s="23" t="s">
        <v>548</v>
      </c>
    </row>
    <row r="183" spans="2:65" s="1" customFormat="1" ht="16.5" customHeight="1">
      <c r="B183" s="173"/>
      <c r="C183" s="174" t="s">
        <v>408</v>
      </c>
      <c r="D183" s="174" t="s">
        <v>160</v>
      </c>
      <c r="E183" s="175" t="s">
        <v>1495</v>
      </c>
      <c r="F183" s="176" t="s">
        <v>1496</v>
      </c>
      <c r="G183" s="177" t="s">
        <v>1452</v>
      </c>
      <c r="H183" s="178">
        <v>1</v>
      </c>
      <c r="I183" s="179"/>
      <c r="J183" s="180">
        <f t="shared" si="0"/>
        <v>0</v>
      </c>
      <c r="K183" s="176" t="s">
        <v>5</v>
      </c>
      <c r="L183" s="40"/>
      <c r="M183" s="181" t="s">
        <v>5</v>
      </c>
      <c r="N183" s="182" t="s">
        <v>44</v>
      </c>
      <c r="O183" s="41"/>
      <c r="P183" s="183">
        <f t="shared" si="1"/>
        <v>0</v>
      </c>
      <c r="Q183" s="183">
        <v>0</v>
      </c>
      <c r="R183" s="183">
        <f t="shared" si="2"/>
        <v>0</v>
      </c>
      <c r="S183" s="183">
        <v>0</v>
      </c>
      <c r="T183" s="184">
        <f t="shared" si="3"/>
        <v>0</v>
      </c>
      <c r="AR183" s="23" t="s">
        <v>165</v>
      </c>
      <c r="AT183" s="23" t="s">
        <v>160</v>
      </c>
      <c r="AU183" s="23" t="s">
        <v>165</v>
      </c>
      <c r="AY183" s="23" t="s">
        <v>157</v>
      </c>
      <c r="BE183" s="185">
        <f t="shared" si="4"/>
        <v>0</v>
      </c>
      <c r="BF183" s="185">
        <f t="shared" si="5"/>
        <v>0</v>
      </c>
      <c r="BG183" s="185">
        <f t="shared" si="6"/>
        <v>0</v>
      </c>
      <c r="BH183" s="185">
        <f t="shared" si="7"/>
        <v>0</v>
      </c>
      <c r="BI183" s="185">
        <f t="shared" si="8"/>
        <v>0</v>
      </c>
      <c r="BJ183" s="23" t="s">
        <v>81</v>
      </c>
      <c r="BK183" s="185">
        <f t="shared" si="9"/>
        <v>0</v>
      </c>
      <c r="BL183" s="23" t="s">
        <v>165</v>
      </c>
      <c r="BM183" s="23" t="s">
        <v>1497</v>
      </c>
    </row>
    <row r="184" spans="2:65" s="1" customFormat="1" ht="16.5" customHeight="1">
      <c r="B184" s="173"/>
      <c r="C184" s="174" t="s">
        <v>412</v>
      </c>
      <c r="D184" s="174" t="s">
        <v>160</v>
      </c>
      <c r="E184" s="175" t="s">
        <v>1498</v>
      </c>
      <c r="F184" s="176" t="s">
        <v>1499</v>
      </c>
      <c r="G184" s="177" t="s">
        <v>1452</v>
      </c>
      <c r="H184" s="178">
        <v>1</v>
      </c>
      <c r="I184" s="179"/>
      <c r="J184" s="180">
        <f t="shared" si="0"/>
        <v>0</v>
      </c>
      <c r="K184" s="176" t="s">
        <v>5</v>
      </c>
      <c r="L184" s="40"/>
      <c r="M184" s="181" t="s">
        <v>5</v>
      </c>
      <c r="N184" s="182" t="s">
        <v>44</v>
      </c>
      <c r="O184" s="41"/>
      <c r="P184" s="183">
        <f t="shared" si="1"/>
        <v>0</v>
      </c>
      <c r="Q184" s="183">
        <v>0</v>
      </c>
      <c r="R184" s="183">
        <f t="shared" si="2"/>
        <v>0</v>
      </c>
      <c r="S184" s="183">
        <v>0</v>
      </c>
      <c r="T184" s="184">
        <f t="shared" si="3"/>
        <v>0</v>
      </c>
      <c r="AR184" s="23" t="s">
        <v>165</v>
      </c>
      <c r="AT184" s="23" t="s">
        <v>160</v>
      </c>
      <c r="AU184" s="23" t="s">
        <v>165</v>
      </c>
      <c r="AY184" s="23" t="s">
        <v>157</v>
      </c>
      <c r="BE184" s="185">
        <f t="shared" si="4"/>
        <v>0</v>
      </c>
      <c r="BF184" s="185">
        <f t="shared" si="5"/>
        <v>0</v>
      </c>
      <c r="BG184" s="185">
        <f t="shared" si="6"/>
        <v>0</v>
      </c>
      <c r="BH184" s="185">
        <f t="shared" si="7"/>
        <v>0</v>
      </c>
      <c r="BI184" s="185">
        <f t="shared" si="8"/>
        <v>0</v>
      </c>
      <c r="BJ184" s="23" t="s">
        <v>81</v>
      </c>
      <c r="BK184" s="185">
        <f t="shared" si="9"/>
        <v>0</v>
      </c>
      <c r="BL184" s="23" t="s">
        <v>165</v>
      </c>
      <c r="BM184" s="23" t="s">
        <v>1500</v>
      </c>
    </row>
    <row r="185" spans="2:65" s="1" customFormat="1" ht="16.5" customHeight="1">
      <c r="B185" s="173"/>
      <c r="C185" s="174" t="s">
        <v>435</v>
      </c>
      <c r="D185" s="174" t="s">
        <v>160</v>
      </c>
      <c r="E185" s="175" t="s">
        <v>1501</v>
      </c>
      <c r="F185" s="176" t="s">
        <v>1502</v>
      </c>
      <c r="G185" s="177" t="s">
        <v>1452</v>
      </c>
      <c r="H185" s="178">
        <v>2</v>
      </c>
      <c r="I185" s="179"/>
      <c r="J185" s="180">
        <f t="shared" si="0"/>
        <v>0</v>
      </c>
      <c r="K185" s="176" t="s">
        <v>5</v>
      </c>
      <c r="L185" s="40"/>
      <c r="M185" s="181" t="s">
        <v>5</v>
      </c>
      <c r="N185" s="182" t="s">
        <v>44</v>
      </c>
      <c r="O185" s="41"/>
      <c r="P185" s="183">
        <f t="shared" si="1"/>
        <v>0</v>
      </c>
      <c r="Q185" s="183">
        <v>0</v>
      </c>
      <c r="R185" s="183">
        <f t="shared" si="2"/>
        <v>0</v>
      </c>
      <c r="S185" s="183">
        <v>0</v>
      </c>
      <c r="T185" s="184">
        <f t="shared" si="3"/>
        <v>0</v>
      </c>
      <c r="AR185" s="23" t="s">
        <v>165</v>
      </c>
      <c r="AT185" s="23" t="s">
        <v>160</v>
      </c>
      <c r="AU185" s="23" t="s">
        <v>165</v>
      </c>
      <c r="AY185" s="23" t="s">
        <v>157</v>
      </c>
      <c r="BE185" s="185">
        <f t="shared" si="4"/>
        <v>0</v>
      </c>
      <c r="BF185" s="185">
        <f t="shared" si="5"/>
        <v>0</v>
      </c>
      <c r="BG185" s="185">
        <f t="shared" si="6"/>
        <v>0</v>
      </c>
      <c r="BH185" s="185">
        <f t="shared" si="7"/>
        <v>0</v>
      </c>
      <c r="BI185" s="185">
        <f t="shared" si="8"/>
        <v>0</v>
      </c>
      <c r="BJ185" s="23" t="s">
        <v>81</v>
      </c>
      <c r="BK185" s="185">
        <f t="shared" si="9"/>
        <v>0</v>
      </c>
      <c r="BL185" s="23" t="s">
        <v>165</v>
      </c>
      <c r="BM185" s="23" t="s">
        <v>557</v>
      </c>
    </row>
    <row r="186" spans="2:63" s="13" customFormat="1" ht="21.6" customHeight="1">
      <c r="B186" s="219"/>
      <c r="D186" s="220" t="s">
        <v>72</v>
      </c>
      <c r="E186" s="220" t="s">
        <v>1503</v>
      </c>
      <c r="F186" s="220" t="s">
        <v>1504</v>
      </c>
      <c r="I186" s="221"/>
      <c r="J186" s="222">
        <f>BK186</f>
        <v>0</v>
      </c>
      <c r="L186" s="219"/>
      <c r="M186" s="223"/>
      <c r="N186" s="224"/>
      <c r="O186" s="224"/>
      <c r="P186" s="225">
        <f>SUM(P187:P200)</f>
        <v>0</v>
      </c>
      <c r="Q186" s="224"/>
      <c r="R186" s="225">
        <f>SUM(R187:R200)</f>
        <v>0</v>
      </c>
      <c r="S186" s="224"/>
      <c r="T186" s="226">
        <f>SUM(T187:T200)</f>
        <v>0</v>
      </c>
      <c r="AR186" s="220" t="s">
        <v>81</v>
      </c>
      <c r="AT186" s="227" t="s">
        <v>72</v>
      </c>
      <c r="AU186" s="227" t="s">
        <v>158</v>
      </c>
      <c r="AY186" s="220" t="s">
        <v>157</v>
      </c>
      <c r="BK186" s="228">
        <f>SUM(BK187:BK200)</f>
        <v>0</v>
      </c>
    </row>
    <row r="187" spans="2:65" s="1" customFormat="1" ht="16.5" customHeight="1">
      <c r="B187" s="173"/>
      <c r="C187" s="174" t="s">
        <v>441</v>
      </c>
      <c r="D187" s="174" t="s">
        <v>160</v>
      </c>
      <c r="E187" s="175" t="s">
        <v>1505</v>
      </c>
      <c r="F187" s="176" t="s">
        <v>1506</v>
      </c>
      <c r="G187" s="177" t="s">
        <v>458</v>
      </c>
      <c r="H187" s="178">
        <v>320</v>
      </c>
      <c r="I187" s="179"/>
      <c r="J187" s="180">
        <f>ROUND(I187*H187,2)</f>
        <v>0</v>
      </c>
      <c r="K187" s="176" t="s">
        <v>5</v>
      </c>
      <c r="L187" s="40"/>
      <c r="M187" s="181" t="s">
        <v>5</v>
      </c>
      <c r="N187" s="182" t="s">
        <v>44</v>
      </c>
      <c r="O187" s="41"/>
      <c r="P187" s="183">
        <f>O187*H187</f>
        <v>0</v>
      </c>
      <c r="Q187" s="183">
        <v>0</v>
      </c>
      <c r="R187" s="183">
        <f>Q187*H187</f>
        <v>0</v>
      </c>
      <c r="S187" s="183">
        <v>0</v>
      </c>
      <c r="T187" s="184">
        <f>S187*H187</f>
        <v>0</v>
      </c>
      <c r="AR187" s="23" t="s">
        <v>165</v>
      </c>
      <c r="AT187" s="23" t="s">
        <v>160</v>
      </c>
      <c r="AU187" s="23" t="s">
        <v>165</v>
      </c>
      <c r="AY187" s="23" t="s">
        <v>157</v>
      </c>
      <c r="BE187" s="185">
        <f>IF(N187="základní",J187,0)</f>
        <v>0</v>
      </c>
      <c r="BF187" s="185">
        <f>IF(N187="snížená",J187,0)</f>
        <v>0</v>
      </c>
      <c r="BG187" s="185">
        <f>IF(N187="zákl. přenesená",J187,0)</f>
        <v>0</v>
      </c>
      <c r="BH187" s="185">
        <f>IF(N187="sníž. přenesená",J187,0)</f>
        <v>0</v>
      </c>
      <c r="BI187" s="185">
        <f>IF(N187="nulová",J187,0)</f>
        <v>0</v>
      </c>
      <c r="BJ187" s="23" t="s">
        <v>81</v>
      </c>
      <c r="BK187" s="185">
        <f>ROUND(I187*H187,2)</f>
        <v>0</v>
      </c>
      <c r="BL187" s="23" t="s">
        <v>165</v>
      </c>
      <c r="BM187" s="23" t="s">
        <v>569</v>
      </c>
    </row>
    <row r="188" spans="2:47" s="1" customFormat="1" ht="27">
      <c r="B188" s="40"/>
      <c r="D188" s="187" t="s">
        <v>1453</v>
      </c>
      <c r="F188" s="197" t="s">
        <v>1454</v>
      </c>
      <c r="I188" s="148"/>
      <c r="L188" s="40"/>
      <c r="M188" s="196"/>
      <c r="N188" s="41"/>
      <c r="O188" s="41"/>
      <c r="P188" s="41"/>
      <c r="Q188" s="41"/>
      <c r="R188" s="41"/>
      <c r="S188" s="41"/>
      <c r="T188" s="69"/>
      <c r="AT188" s="23" t="s">
        <v>1453</v>
      </c>
      <c r="AU188" s="23" t="s">
        <v>165</v>
      </c>
    </row>
    <row r="189" spans="2:65" s="1" customFormat="1" ht="16.5" customHeight="1">
      <c r="B189" s="173"/>
      <c r="C189" s="174" t="s">
        <v>447</v>
      </c>
      <c r="D189" s="174" t="s">
        <v>160</v>
      </c>
      <c r="E189" s="175" t="s">
        <v>1507</v>
      </c>
      <c r="F189" s="176" t="s">
        <v>1508</v>
      </c>
      <c r="G189" s="177" t="s">
        <v>458</v>
      </c>
      <c r="H189" s="178">
        <v>200</v>
      </c>
      <c r="I189" s="179"/>
      <c r="J189" s="180">
        <f>ROUND(I189*H189,2)</f>
        <v>0</v>
      </c>
      <c r="K189" s="176" t="s">
        <v>5</v>
      </c>
      <c r="L189" s="40"/>
      <c r="M189" s="181" t="s">
        <v>5</v>
      </c>
      <c r="N189" s="182" t="s">
        <v>44</v>
      </c>
      <c r="O189" s="41"/>
      <c r="P189" s="183">
        <f>O189*H189</f>
        <v>0</v>
      </c>
      <c r="Q189" s="183">
        <v>0</v>
      </c>
      <c r="R189" s="183">
        <f>Q189*H189</f>
        <v>0</v>
      </c>
      <c r="S189" s="183">
        <v>0</v>
      </c>
      <c r="T189" s="184">
        <f>S189*H189</f>
        <v>0</v>
      </c>
      <c r="AR189" s="23" t="s">
        <v>165</v>
      </c>
      <c r="AT189" s="23" t="s">
        <v>160</v>
      </c>
      <c r="AU189" s="23" t="s">
        <v>165</v>
      </c>
      <c r="AY189" s="23" t="s">
        <v>157</v>
      </c>
      <c r="BE189" s="185">
        <f>IF(N189="základní",J189,0)</f>
        <v>0</v>
      </c>
      <c r="BF189" s="185">
        <f>IF(N189="snížená",J189,0)</f>
        <v>0</v>
      </c>
      <c r="BG189" s="185">
        <f>IF(N189="zákl. přenesená",J189,0)</f>
        <v>0</v>
      </c>
      <c r="BH189" s="185">
        <f>IF(N189="sníž. přenesená",J189,0)</f>
        <v>0</v>
      </c>
      <c r="BI189" s="185">
        <f>IF(N189="nulová",J189,0)</f>
        <v>0</v>
      </c>
      <c r="BJ189" s="23" t="s">
        <v>81</v>
      </c>
      <c r="BK189" s="185">
        <f>ROUND(I189*H189,2)</f>
        <v>0</v>
      </c>
      <c r="BL189" s="23" t="s">
        <v>165</v>
      </c>
      <c r="BM189" s="23" t="s">
        <v>579</v>
      </c>
    </row>
    <row r="190" spans="2:47" s="1" customFormat="1" ht="27">
      <c r="B190" s="40"/>
      <c r="D190" s="187" t="s">
        <v>1453</v>
      </c>
      <c r="F190" s="197" t="s">
        <v>1454</v>
      </c>
      <c r="I190" s="148"/>
      <c r="L190" s="40"/>
      <c r="M190" s="196"/>
      <c r="N190" s="41"/>
      <c r="O190" s="41"/>
      <c r="P190" s="41"/>
      <c r="Q190" s="41"/>
      <c r="R190" s="41"/>
      <c r="S190" s="41"/>
      <c r="T190" s="69"/>
      <c r="AT190" s="23" t="s">
        <v>1453</v>
      </c>
      <c r="AU190" s="23" t="s">
        <v>165</v>
      </c>
    </row>
    <row r="191" spans="2:65" s="1" customFormat="1" ht="16.5" customHeight="1">
      <c r="B191" s="173"/>
      <c r="C191" s="174" t="s">
        <v>455</v>
      </c>
      <c r="D191" s="174" t="s">
        <v>160</v>
      </c>
      <c r="E191" s="175" t="s">
        <v>1509</v>
      </c>
      <c r="F191" s="176" t="s">
        <v>1510</v>
      </c>
      <c r="G191" s="177" t="s">
        <v>458</v>
      </c>
      <c r="H191" s="178">
        <v>320</v>
      </c>
      <c r="I191" s="179"/>
      <c r="J191" s="180">
        <f>ROUND(I191*H191,2)</f>
        <v>0</v>
      </c>
      <c r="K191" s="176" t="s">
        <v>5</v>
      </c>
      <c r="L191" s="40"/>
      <c r="M191" s="181" t="s">
        <v>5</v>
      </c>
      <c r="N191" s="182" t="s">
        <v>44</v>
      </c>
      <c r="O191" s="41"/>
      <c r="P191" s="183">
        <f>O191*H191</f>
        <v>0</v>
      </c>
      <c r="Q191" s="183">
        <v>0</v>
      </c>
      <c r="R191" s="183">
        <f>Q191*H191</f>
        <v>0</v>
      </c>
      <c r="S191" s="183">
        <v>0</v>
      </c>
      <c r="T191" s="184">
        <f>S191*H191</f>
        <v>0</v>
      </c>
      <c r="AR191" s="23" t="s">
        <v>165</v>
      </c>
      <c r="AT191" s="23" t="s">
        <v>160</v>
      </c>
      <c r="AU191" s="23" t="s">
        <v>165</v>
      </c>
      <c r="AY191" s="23" t="s">
        <v>157</v>
      </c>
      <c r="BE191" s="185">
        <f>IF(N191="základní",J191,0)</f>
        <v>0</v>
      </c>
      <c r="BF191" s="185">
        <f>IF(N191="snížená",J191,0)</f>
        <v>0</v>
      </c>
      <c r="BG191" s="185">
        <f>IF(N191="zákl. přenesená",J191,0)</f>
        <v>0</v>
      </c>
      <c r="BH191" s="185">
        <f>IF(N191="sníž. přenesená",J191,0)</f>
        <v>0</v>
      </c>
      <c r="BI191" s="185">
        <f>IF(N191="nulová",J191,0)</f>
        <v>0</v>
      </c>
      <c r="BJ191" s="23" t="s">
        <v>81</v>
      </c>
      <c r="BK191" s="185">
        <f>ROUND(I191*H191,2)</f>
        <v>0</v>
      </c>
      <c r="BL191" s="23" t="s">
        <v>165</v>
      </c>
      <c r="BM191" s="23" t="s">
        <v>588</v>
      </c>
    </row>
    <row r="192" spans="2:47" s="1" customFormat="1" ht="27">
      <c r="B192" s="40"/>
      <c r="D192" s="187" t="s">
        <v>1453</v>
      </c>
      <c r="F192" s="197" t="s">
        <v>1454</v>
      </c>
      <c r="I192" s="148"/>
      <c r="L192" s="40"/>
      <c r="M192" s="196"/>
      <c r="N192" s="41"/>
      <c r="O192" s="41"/>
      <c r="P192" s="41"/>
      <c r="Q192" s="41"/>
      <c r="R192" s="41"/>
      <c r="S192" s="41"/>
      <c r="T192" s="69"/>
      <c r="AT192" s="23" t="s">
        <v>1453</v>
      </c>
      <c r="AU192" s="23" t="s">
        <v>165</v>
      </c>
    </row>
    <row r="193" spans="2:65" s="1" customFormat="1" ht="16.5" customHeight="1">
      <c r="B193" s="173"/>
      <c r="C193" s="174" t="s">
        <v>461</v>
      </c>
      <c r="D193" s="174" t="s">
        <v>160</v>
      </c>
      <c r="E193" s="175" t="s">
        <v>1511</v>
      </c>
      <c r="F193" s="176" t="s">
        <v>1512</v>
      </c>
      <c r="G193" s="177" t="s">
        <v>458</v>
      </c>
      <c r="H193" s="178">
        <v>200</v>
      </c>
      <c r="I193" s="179"/>
      <c r="J193" s="180">
        <f>ROUND(I193*H193,2)</f>
        <v>0</v>
      </c>
      <c r="K193" s="176" t="s">
        <v>5</v>
      </c>
      <c r="L193" s="40"/>
      <c r="M193" s="181" t="s">
        <v>5</v>
      </c>
      <c r="N193" s="182" t="s">
        <v>44</v>
      </c>
      <c r="O193" s="41"/>
      <c r="P193" s="183">
        <f>O193*H193</f>
        <v>0</v>
      </c>
      <c r="Q193" s="183">
        <v>0</v>
      </c>
      <c r="R193" s="183">
        <f>Q193*H193</f>
        <v>0</v>
      </c>
      <c r="S193" s="183">
        <v>0</v>
      </c>
      <c r="T193" s="184">
        <f>S193*H193</f>
        <v>0</v>
      </c>
      <c r="AR193" s="23" t="s">
        <v>165</v>
      </c>
      <c r="AT193" s="23" t="s">
        <v>160</v>
      </c>
      <c r="AU193" s="23" t="s">
        <v>165</v>
      </c>
      <c r="AY193" s="23" t="s">
        <v>157</v>
      </c>
      <c r="BE193" s="185">
        <f>IF(N193="základní",J193,0)</f>
        <v>0</v>
      </c>
      <c r="BF193" s="185">
        <f>IF(N193="snížená",J193,0)</f>
        <v>0</v>
      </c>
      <c r="BG193" s="185">
        <f>IF(N193="zákl. přenesená",J193,0)</f>
        <v>0</v>
      </c>
      <c r="BH193" s="185">
        <f>IF(N193="sníž. přenesená",J193,0)</f>
        <v>0</v>
      </c>
      <c r="BI193" s="185">
        <f>IF(N193="nulová",J193,0)</f>
        <v>0</v>
      </c>
      <c r="BJ193" s="23" t="s">
        <v>81</v>
      </c>
      <c r="BK193" s="185">
        <f>ROUND(I193*H193,2)</f>
        <v>0</v>
      </c>
      <c r="BL193" s="23" t="s">
        <v>165</v>
      </c>
      <c r="BM193" s="23" t="s">
        <v>596</v>
      </c>
    </row>
    <row r="194" spans="2:47" s="1" customFormat="1" ht="27">
      <c r="B194" s="40"/>
      <c r="D194" s="187" t="s">
        <v>1453</v>
      </c>
      <c r="F194" s="197" t="s">
        <v>1454</v>
      </c>
      <c r="I194" s="148"/>
      <c r="L194" s="40"/>
      <c r="M194" s="196"/>
      <c r="N194" s="41"/>
      <c r="O194" s="41"/>
      <c r="P194" s="41"/>
      <c r="Q194" s="41"/>
      <c r="R194" s="41"/>
      <c r="S194" s="41"/>
      <c r="T194" s="69"/>
      <c r="AT194" s="23" t="s">
        <v>1453</v>
      </c>
      <c r="AU194" s="23" t="s">
        <v>165</v>
      </c>
    </row>
    <row r="195" spans="2:65" s="1" customFormat="1" ht="16.5" customHeight="1">
      <c r="B195" s="173"/>
      <c r="C195" s="174" t="s">
        <v>466</v>
      </c>
      <c r="D195" s="174" t="s">
        <v>160</v>
      </c>
      <c r="E195" s="175" t="s">
        <v>1513</v>
      </c>
      <c r="F195" s="176" t="s">
        <v>1514</v>
      </c>
      <c r="G195" s="177" t="s">
        <v>1480</v>
      </c>
      <c r="H195" s="178">
        <v>1</v>
      </c>
      <c r="I195" s="179"/>
      <c r="J195" s="180">
        <f>ROUND(I195*H195,2)</f>
        <v>0</v>
      </c>
      <c r="K195" s="176" t="s">
        <v>5</v>
      </c>
      <c r="L195" s="40"/>
      <c r="M195" s="181" t="s">
        <v>5</v>
      </c>
      <c r="N195" s="182" t="s">
        <v>44</v>
      </c>
      <c r="O195" s="41"/>
      <c r="P195" s="183">
        <f>O195*H195</f>
        <v>0</v>
      </c>
      <c r="Q195" s="183">
        <v>0</v>
      </c>
      <c r="R195" s="183">
        <f>Q195*H195</f>
        <v>0</v>
      </c>
      <c r="S195" s="183">
        <v>0</v>
      </c>
      <c r="T195" s="184">
        <f>S195*H195</f>
        <v>0</v>
      </c>
      <c r="AR195" s="23" t="s">
        <v>165</v>
      </c>
      <c r="AT195" s="23" t="s">
        <v>160</v>
      </c>
      <c r="AU195" s="23" t="s">
        <v>165</v>
      </c>
      <c r="AY195" s="23" t="s">
        <v>157</v>
      </c>
      <c r="BE195" s="185">
        <f>IF(N195="základní",J195,0)</f>
        <v>0</v>
      </c>
      <c r="BF195" s="185">
        <f>IF(N195="snížená",J195,0)</f>
        <v>0</v>
      </c>
      <c r="BG195" s="185">
        <f>IF(N195="zákl. přenesená",J195,0)</f>
        <v>0</v>
      </c>
      <c r="BH195" s="185">
        <f>IF(N195="sníž. přenesená",J195,0)</f>
        <v>0</v>
      </c>
      <c r="BI195" s="185">
        <f>IF(N195="nulová",J195,0)</f>
        <v>0</v>
      </c>
      <c r="BJ195" s="23" t="s">
        <v>81</v>
      </c>
      <c r="BK195" s="185">
        <f>ROUND(I195*H195,2)</f>
        <v>0</v>
      </c>
      <c r="BL195" s="23" t="s">
        <v>165</v>
      </c>
      <c r="BM195" s="23" t="s">
        <v>606</v>
      </c>
    </row>
    <row r="196" spans="2:47" s="1" customFormat="1" ht="27">
      <c r="B196" s="40"/>
      <c r="D196" s="187" t="s">
        <v>1453</v>
      </c>
      <c r="F196" s="197" t="s">
        <v>1515</v>
      </c>
      <c r="I196" s="148"/>
      <c r="L196" s="40"/>
      <c r="M196" s="196"/>
      <c r="N196" s="41"/>
      <c r="O196" s="41"/>
      <c r="P196" s="41"/>
      <c r="Q196" s="41"/>
      <c r="R196" s="41"/>
      <c r="S196" s="41"/>
      <c r="T196" s="69"/>
      <c r="AT196" s="23" t="s">
        <v>1453</v>
      </c>
      <c r="AU196" s="23" t="s">
        <v>165</v>
      </c>
    </row>
    <row r="197" spans="2:65" s="1" customFormat="1" ht="16.5" customHeight="1">
      <c r="B197" s="173"/>
      <c r="C197" s="174" t="s">
        <v>472</v>
      </c>
      <c r="D197" s="174" t="s">
        <v>160</v>
      </c>
      <c r="E197" s="175" t="s">
        <v>1516</v>
      </c>
      <c r="F197" s="176" t="s">
        <v>1517</v>
      </c>
      <c r="G197" s="177" t="s">
        <v>458</v>
      </c>
      <c r="H197" s="178">
        <v>0</v>
      </c>
      <c r="I197" s="179"/>
      <c r="J197" s="180">
        <f>ROUND(I197*H197,2)</f>
        <v>0</v>
      </c>
      <c r="K197" s="176" t="s">
        <v>5</v>
      </c>
      <c r="L197" s="40"/>
      <c r="M197" s="181" t="s">
        <v>5</v>
      </c>
      <c r="N197" s="182" t="s">
        <v>44</v>
      </c>
      <c r="O197" s="41"/>
      <c r="P197" s="183">
        <f>O197*H197</f>
        <v>0</v>
      </c>
      <c r="Q197" s="183">
        <v>0</v>
      </c>
      <c r="R197" s="183">
        <f>Q197*H197</f>
        <v>0</v>
      </c>
      <c r="S197" s="183">
        <v>0</v>
      </c>
      <c r="T197" s="184">
        <f>S197*H197</f>
        <v>0</v>
      </c>
      <c r="AR197" s="23" t="s">
        <v>165</v>
      </c>
      <c r="AT197" s="23" t="s">
        <v>160</v>
      </c>
      <c r="AU197" s="23" t="s">
        <v>165</v>
      </c>
      <c r="AY197" s="23" t="s">
        <v>157</v>
      </c>
      <c r="BE197" s="185">
        <f>IF(N197="základní",J197,0)</f>
        <v>0</v>
      </c>
      <c r="BF197" s="185">
        <f>IF(N197="snížená",J197,0)</f>
        <v>0</v>
      </c>
      <c r="BG197" s="185">
        <f>IF(N197="zákl. přenesená",J197,0)</f>
        <v>0</v>
      </c>
      <c r="BH197" s="185">
        <f>IF(N197="sníž. přenesená",J197,0)</f>
        <v>0</v>
      </c>
      <c r="BI197" s="185">
        <f>IF(N197="nulová",J197,0)</f>
        <v>0</v>
      </c>
      <c r="BJ197" s="23" t="s">
        <v>81</v>
      </c>
      <c r="BK197" s="185">
        <f>ROUND(I197*H197,2)</f>
        <v>0</v>
      </c>
      <c r="BL197" s="23" t="s">
        <v>165</v>
      </c>
      <c r="BM197" s="23" t="s">
        <v>616</v>
      </c>
    </row>
    <row r="198" spans="2:47" s="1" customFormat="1" ht="27">
      <c r="B198" s="40"/>
      <c r="D198" s="187" t="s">
        <v>1453</v>
      </c>
      <c r="F198" s="197" t="s">
        <v>1518</v>
      </c>
      <c r="I198" s="148"/>
      <c r="L198" s="40"/>
      <c r="M198" s="196"/>
      <c r="N198" s="41"/>
      <c r="O198" s="41"/>
      <c r="P198" s="41"/>
      <c r="Q198" s="41"/>
      <c r="R198" s="41"/>
      <c r="S198" s="41"/>
      <c r="T198" s="69"/>
      <c r="AT198" s="23" t="s">
        <v>1453</v>
      </c>
      <c r="AU198" s="23" t="s">
        <v>165</v>
      </c>
    </row>
    <row r="199" spans="2:65" s="1" customFormat="1" ht="16.5" customHeight="1">
      <c r="B199" s="173"/>
      <c r="C199" s="174" t="s">
        <v>476</v>
      </c>
      <c r="D199" s="174" t="s">
        <v>160</v>
      </c>
      <c r="E199" s="175" t="s">
        <v>1519</v>
      </c>
      <c r="F199" s="176" t="s">
        <v>1520</v>
      </c>
      <c r="G199" s="177" t="s">
        <v>458</v>
      </c>
      <c r="H199" s="178">
        <v>0</v>
      </c>
      <c r="I199" s="179"/>
      <c r="J199" s="180">
        <f>ROUND(I199*H199,2)</f>
        <v>0</v>
      </c>
      <c r="K199" s="176" t="s">
        <v>5</v>
      </c>
      <c r="L199" s="40"/>
      <c r="M199" s="181" t="s">
        <v>5</v>
      </c>
      <c r="N199" s="182" t="s">
        <v>44</v>
      </c>
      <c r="O199" s="41"/>
      <c r="P199" s="183">
        <f>O199*H199</f>
        <v>0</v>
      </c>
      <c r="Q199" s="183">
        <v>0</v>
      </c>
      <c r="R199" s="183">
        <f>Q199*H199</f>
        <v>0</v>
      </c>
      <c r="S199" s="183">
        <v>0</v>
      </c>
      <c r="T199" s="184">
        <f>S199*H199</f>
        <v>0</v>
      </c>
      <c r="AR199" s="23" t="s">
        <v>165</v>
      </c>
      <c r="AT199" s="23" t="s">
        <v>160</v>
      </c>
      <c r="AU199" s="23" t="s">
        <v>165</v>
      </c>
      <c r="AY199" s="23" t="s">
        <v>157</v>
      </c>
      <c r="BE199" s="185">
        <f>IF(N199="základní",J199,0)</f>
        <v>0</v>
      </c>
      <c r="BF199" s="185">
        <f>IF(N199="snížená",J199,0)</f>
        <v>0</v>
      </c>
      <c r="BG199" s="185">
        <f>IF(N199="zákl. přenesená",J199,0)</f>
        <v>0</v>
      </c>
      <c r="BH199" s="185">
        <f>IF(N199="sníž. přenesená",J199,0)</f>
        <v>0</v>
      </c>
      <c r="BI199" s="185">
        <f>IF(N199="nulová",J199,0)</f>
        <v>0</v>
      </c>
      <c r="BJ199" s="23" t="s">
        <v>81</v>
      </c>
      <c r="BK199" s="185">
        <f>ROUND(I199*H199,2)</f>
        <v>0</v>
      </c>
      <c r="BL199" s="23" t="s">
        <v>165</v>
      </c>
      <c r="BM199" s="23" t="s">
        <v>646</v>
      </c>
    </row>
    <row r="200" spans="2:47" s="1" customFormat="1" ht="27">
      <c r="B200" s="40"/>
      <c r="D200" s="187" t="s">
        <v>1453</v>
      </c>
      <c r="F200" s="197" t="s">
        <v>1518</v>
      </c>
      <c r="I200" s="148"/>
      <c r="L200" s="40"/>
      <c r="M200" s="196"/>
      <c r="N200" s="41"/>
      <c r="O200" s="41"/>
      <c r="P200" s="41"/>
      <c r="Q200" s="41"/>
      <c r="R200" s="41"/>
      <c r="S200" s="41"/>
      <c r="T200" s="69"/>
      <c r="AT200" s="23" t="s">
        <v>1453</v>
      </c>
      <c r="AU200" s="23" t="s">
        <v>165</v>
      </c>
    </row>
    <row r="201" spans="2:63" s="13" customFormat="1" ht="21.6" customHeight="1">
      <c r="B201" s="219"/>
      <c r="D201" s="220" t="s">
        <v>72</v>
      </c>
      <c r="E201" s="220" t="s">
        <v>1521</v>
      </c>
      <c r="F201" s="220" t="s">
        <v>1522</v>
      </c>
      <c r="I201" s="221"/>
      <c r="J201" s="222">
        <f>BK201</f>
        <v>0</v>
      </c>
      <c r="L201" s="219"/>
      <c r="M201" s="223"/>
      <c r="N201" s="224"/>
      <c r="O201" s="224"/>
      <c r="P201" s="225">
        <f>SUM(P202:P206)</f>
        <v>0</v>
      </c>
      <c r="Q201" s="224"/>
      <c r="R201" s="225">
        <f>SUM(R202:R206)</f>
        <v>0</v>
      </c>
      <c r="S201" s="224"/>
      <c r="T201" s="226">
        <f>SUM(T202:T206)</f>
        <v>0</v>
      </c>
      <c r="AR201" s="220" t="s">
        <v>81</v>
      </c>
      <c r="AT201" s="227" t="s">
        <v>72</v>
      </c>
      <c r="AU201" s="227" t="s">
        <v>158</v>
      </c>
      <c r="AY201" s="220" t="s">
        <v>157</v>
      </c>
      <c r="BK201" s="228">
        <f>SUM(BK202:BK206)</f>
        <v>0</v>
      </c>
    </row>
    <row r="202" spans="2:65" s="1" customFormat="1" ht="16.5" customHeight="1">
      <c r="B202" s="173"/>
      <c r="C202" s="174" t="s">
        <v>480</v>
      </c>
      <c r="D202" s="174" t="s">
        <v>160</v>
      </c>
      <c r="E202" s="175" t="s">
        <v>1523</v>
      </c>
      <c r="F202" s="176" t="s">
        <v>1524</v>
      </c>
      <c r="G202" s="177" t="s">
        <v>458</v>
      </c>
      <c r="H202" s="178">
        <v>520</v>
      </c>
      <c r="I202" s="179"/>
      <c r="J202" s="180">
        <f>ROUND(I202*H202,2)</f>
        <v>0</v>
      </c>
      <c r="K202" s="176" t="s">
        <v>5</v>
      </c>
      <c r="L202" s="40"/>
      <c r="M202" s="181" t="s">
        <v>5</v>
      </c>
      <c r="N202" s="182" t="s">
        <v>44</v>
      </c>
      <c r="O202" s="41"/>
      <c r="P202" s="183">
        <f>O202*H202</f>
        <v>0</v>
      </c>
      <c r="Q202" s="183">
        <v>0</v>
      </c>
      <c r="R202" s="183">
        <f>Q202*H202</f>
        <v>0</v>
      </c>
      <c r="S202" s="183">
        <v>0</v>
      </c>
      <c r="T202" s="184">
        <f>S202*H202</f>
        <v>0</v>
      </c>
      <c r="AR202" s="23" t="s">
        <v>165</v>
      </c>
      <c r="AT202" s="23" t="s">
        <v>160</v>
      </c>
      <c r="AU202" s="23" t="s">
        <v>165</v>
      </c>
      <c r="AY202" s="23" t="s">
        <v>157</v>
      </c>
      <c r="BE202" s="185">
        <f>IF(N202="základní",J202,0)</f>
        <v>0</v>
      </c>
      <c r="BF202" s="185">
        <f>IF(N202="snížená",J202,0)</f>
        <v>0</v>
      </c>
      <c r="BG202" s="185">
        <f>IF(N202="zákl. přenesená",J202,0)</f>
        <v>0</v>
      </c>
      <c r="BH202" s="185">
        <f>IF(N202="sníž. přenesená",J202,0)</f>
        <v>0</v>
      </c>
      <c r="BI202" s="185">
        <f>IF(N202="nulová",J202,0)</f>
        <v>0</v>
      </c>
      <c r="BJ202" s="23" t="s">
        <v>81</v>
      </c>
      <c r="BK202" s="185">
        <f>ROUND(I202*H202,2)</f>
        <v>0</v>
      </c>
      <c r="BL202" s="23" t="s">
        <v>165</v>
      </c>
      <c r="BM202" s="23" t="s">
        <v>657</v>
      </c>
    </row>
    <row r="203" spans="2:65" s="1" customFormat="1" ht="16.5" customHeight="1">
      <c r="B203" s="173"/>
      <c r="C203" s="174" t="s">
        <v>485</v>
      </c>
      <c r="D203" s="174" t="s">
        <v>160</v>
      </c>
      <c r="E203" s="175" t="s">
        <v>1525</v>
      </c>
      <c r="F203" s="176" t="s">
        <v>1526</v>
      </c>
      <c r="G203" s="177" t="s">
        <v>458</v>
      </c>
      <c r="H203" s="178">
        <v>520</v>
      </c>
      <c r="I203" s="179"/>
      <c r="J203" s="180">
        <f>ROUND(I203*H203,2)</f>
        <v>0</v>
      </c>
      <c r="K203" s="176" t="s">
        <v>5</v>
      </c>
      <c r="L203" s="40"/>
      <c r="M203" s="181" t="s">
        <v>5</v>
      </c>
      <c r="N203" s="182" t="s">
        <v>44</v>
      </c>
      <c r="O203" s="41"/>
      <c r="P203" s="183">
        <f>O203*H203</f>
        <v>0</v>
      </c>
      <c r="Q203" s="183">
        <v>0</v>
      </c>
      <c r="R203" s="183">
        <f>Q203*H203</f>
        <v>0</v>
      </c>
      <c r="S203" s="183">
        <v>0</v>
      </c>
      <c r="T203" s="184">
        <f>S203*H203</f>
        <v>0</v>
      </c>
      <c r="AR203" s="23" t="s">
        <v>165</v>
      </c>
      <c r="AT203" s="23" t="s">
        <v>160</v>
      </c>
      <c r="AU203" s="23" t="s">
        <v>165</v>
      </c>
      <c r="AY203" s="23" t="s">
        <v>157</v>
      </c>
      <c r="BE203" s="185">
        <f>IF(N203="základní",J203,0)</f>
        <v>0</v>
      </c>
      <c r="BF203" s="185">
        <f>IF(N203="snížená",J203,0)</f>
        <v>0</v>
      </c>
      <c r="BG203" s="185">
        <f>IF(N203="zákl. přenesená",J203,0)</f>
        <v>0</v>
      </c>
      <c r="BH203" s="185">
        <f>IF(N203="sníž. přenesená",J203,0)</f>
        <v>0</v>
      </c>
      <c r="BI203" s="185">
        <f>IF(N203="nulová",J203,0)</f>
        <v>0</v>
      </c>
      <c r="BJ203" s="23" t="s">
        <v>81</v>
      </c>
      <c r="BK203" s="185">
        <f>ROUND(I203*H203,2)</f>
        <v>0</v>
      </c>
      <c r="BL203" s="23" t="s">
        <v>165</v>
      </c>
      <c r="BM203" s="23" t="s">
        <v>668</v>
      </c>
    </row>
    <row r="204" spans="2:65" s="1" customFormat="1" ht="16.5" customHeight="1">
      <c r="B204" s="173"/>
      <c r="C204" s="174" t="s">
        <v>491</v>
      </c>
      <c r="D204" s="174" t="s">
        <v>160</v>
      </c>
      <c r="E204" s="175" t="s">
        <v>1527</v>
      </c>
      <c r="F204" s="176" t="s">
        <v>1528</v>
      </c>
      <c r="G204" s="177" t="s">
        <v>458</v>
      </c>
      <c r="H204" s="178">
        <v>520</v>
      </c>
      <c r="I204" s="179"/>
      <c r="J204" s="180">
        <f>ROUND(I204*H204,2)</f>
        <v>0</v>
      </c>
      <c r="K204" s="176" t="s">
        <v>5</v>
      </c>
      <c r="L204" s="40"/>
      <c r="M204" s="181" t="s">
        <v>5</v>
      </c>
      <c r="N204" s="182" t="s">
        <v>44</v>
      </c>
      <c r="O204" s="41"/>
      <c r="P204" s="183">
        <f>O204*H204</f>
        <v>0</v>
      </c>
      <c r="Q204" s="183">
        <v>0</v>
      </c>
      <c r="R204" s="183">
        <f>Q204*H204</f>
        <v>0</v>
      </c>
      <c r="S204" s="183">
        <v>0</v>
      </c>
      <c r="T204" s="184">
        <f>S204*H204</f>
        <v>0</v>
      </c>
      <c r="AR204" s="23" t="s">
        <v>165</v>
      </c>
      <c r="AT204" s="23" t="s">
        <v>160</v>
      </c>
      <c r="AU204" s="23" t="s">
        <v>165</v>
      </c>
      <c r="AY204" s="23" t="s">
        <v>157</v>
      </c>
      <c r="BE204" s="185">
        <f>IF(N204="základní",J204,0)</f>
        <v>0</v>
      </c>
      <c r="BF204" s="185">
        <f>IF(N204="snížená",J204,0)</f>
        <v>0</v>
      </c>
      <c r="BG204" s="185">
        <f>IF(N204="zákl. přenesená",J204,0)</f>
        <v>0</v>
      </c>
      <c r="BH204" s="185">
        <f>IF(N204="sníž. přenesená",J204,0)</f>
        <v>0</v>
      </c>
      <c r="BI204" s="185">
        <f>IF(N204="nulová",J204,0)</f>
        <v>0</v>
      </c>
      <c r="BJ204" s="23" t="s">
        <v>81</v>
      </c>
      <c r="BK204" s="185">
        <f>ROUND(I204*H204,2)</f>
        <v>0</v>
      </c>
      <c r="BL204" s="23" t="s">
        <v>165</v>
      </c>
      <c r="BM204" s="23" t="s">
        <v>677</v>
      </c>
    </row>
    <row r="205" spans="2:65" s="1" customFormat="1" ht="16.5" customHeight="1">
      <c r="B205" s="173"/>
      <c r="C205" s="174" t="s">
        <v>496</v>
      </c>
      <c r="D205" s="174" t="s">
        <v>160</v>
      </c>
      <c r="E205" s="175" t="s">
        <v>1529</v>
      </c>
      <c r="F205" s="176" t="s">
        <v>1530</v>
      </c>
      <c r="G205" s="177" t="s">
        <v>1452</v>
      </c>
      <c r="H205" s="178">
        <v>18</v>
      </c>
      <c r="I205" s="179"/>
      <c r="J205" s="180">
        <f>ROUND(I205*H205,2)</f>
        <v>0</v>
      </c>
      <c r="K205" s="176" t="s">
        <v>5</v>
      </c>
      <c r="L205" s="40"/>
      <c r="M205" s="181" t="s">
        <v>5</v>
      </c>
      <c r="N205" s="182" t="s">
        <v>44</v>
      </c>
      <c r="O205" s="41"/>
      <c r="P205" s="183">
        <f>O205*H205</f>
        <v>0</v>
      </c>
      <c r="Q205" s="183">
        <v>0</v>
      </c>
      <c r="R205" s="183">
        <f>Q205*H205</f>
        <v>0</v>
      </c>
      <c r="S205" s="183">
        <v>0</v>
      </c>
      <c r="T205" s="184">
        <f>S205*H205</f>
        <v>0</v>
      </c>
      <c r="AR205" s="23" t="s">
        <v>165</v>
      </c>
      <c r="AT205" s="23" t="s">
        <v>160</v>
      </c>
      <c r="AU205" s="23" t="s">
        <v>165</v>
      </c>
      <c r="AY205" s="23" t="s">
        <v>157</v>
      </c>
      <c r="BE205" s="185">
        <f>IF(N205="základní",J205,0)</f>
        <v>0</v>
      </c>
      <c r="BF205" s="185">
        <f>IF(N205="snížená",J205,0)</f>
        <v>0</v>
      </c>
      <c r="BG205" s="185">
        <f>IF(N205="zákl. přenesená",J205,0)</f>
        <v>0</v>
      </c>
      <c r="BH205" s="185">
        <f>IF(N205="sníž. přenesená",J205,0)</f>
        <v>0</v>
      </c>
      <c r="BI205" s="185">
        <f>IF(N205="nulová",J205,0)</f>
        <v>0</v>
      </c>
      <c r="BJ205" s="23" t="s">
        <v>81</v>
      </c>
      <c r="BK205" s="185">
        <f>ROUND(I205*H205,2)</f>
        <v>0</v>
      </c>
      <c r="BL205" s="23" t="s">
        <v>165</v>
      </c>
      <c r="BM205" s="23" t="s">
        <v>687</v>
      </c>
    </row>
    <row r="206" spans="2:65" s="1" customFormat="1" ht="16.5" customHeight="1">
      <c r="B206" s="173"/>
      <c r="C206" s="174" t="s">
        <v>502</v>
      </c>
      <c r="D206" s="174" t="s">
        <v>160</v>
      </c>
      <c r="E206" s="175" t="s">
        <v>1531</v>
      </c>
      <c r="F206" s="176" t="s">
        <v>1532</v>
      </c>
      <c r="G206" s="177" t="s">
        <v>1480</v>
      </c>
      <c r="H206" s="178">
        <v>12</v>
      </c>
      <c r="I206" s="179"/>
      <c r="J206" s="180">
        <f>ROUND(I206*H206,2)</f>
        <v>0</v>
      </c>
      <c r="K206" s="176" t="s">
        <v>5</v>
      </c>
      <c r="L206" s="40"/>
      <c r="M206" s="181" t="s">
        <v>5</v>
      </c>
      <c r="N206" s="182" t="s">
        <v>44</v>
      </c>
      <c r="O206" s="41"/>
      <c r="P206" s="183">
        <f>O206*H206</f>
        <v>0</v>
      </c>
      <c r="Q206" s="183">
        <v>0</v>
      </c>
      <c r="R206" s="183">
        <f>Q206*H206</f>
        <v>0</v>
      </c>
      <c r="S206" s="183">
        <v>0</v>
      </c>
      <c r="T206" s="184">
        <f>S206*H206</f>
        <v>0</v>
      </c>
      <c r="AR206" s="23" t="s">
        <v>165</v>
      </c>
      <c r="AT206" s="23" t="s">
        <v>160</v>
      </c>
      <c r="AU206" s="23" t="s">
        <v>165</v>
      </c>
      <c r="AY206" s="23" t="s">
        <v>157</v>
      </c>
      <c r="BE206" s="185">
        <f>IF(N206="základní",J206,0)</f>
        <v>0</v>
      </c>
      <c r="BF206" s="185">
        <f>IF(N206="snížená",J206,0)</f>
        <v>0</v>
      </c>
      <c r="BG206" s="185">
        <f>IF(N206="zákl. přenesená",J206,0)</f>
        <v>0</v>
      </c>
      <c r="BH206" s="185">
        <f>IF(N206="sníž. přenesená",J206,0)</f>
        <v>0</v>
      </c>
      <c r="BI206" s="185">
        <f>IF(N206="nulová",J206,0)</f>
        <v>0</v>
      </c>
      <c r="BJ206" s="23" t="s">
        <v>81</v>
      </c>
      <c r="BK206" s="185">
        <f>ROUND(I206*H206,2)</f>
        <v>0</v>
      </c>
      <c r="BL206" s="23" t="s">
        <v>165</v>
      </c>
      <c r="BM206" s="23" t="s">
        <v>698</v>
      </c>
    </row>
    <row r="207" spans="2:63" s="13" customFormat="1" ht="21.6" customHeight="1">
      <c r="B207" s="219"/>
      <c r="D207" s="220" t="s">
        <v>72</v>
      </c>
      <c r="E207" s="220" t="s">
        <v>1533</v>
      </c>
      <c r="F207" s="220" t="s">
        <v>1534</v>
      </c>
      <c r="I207" s="221"/>
      <c r="J207" s="222">
        <f>BK207</f>
        <v>0</v>
      </c>
      <c r="L207" s="219"/>
      <c r="M207" s="223"/>
      <c r="N207" s="224"/>
      <c r="O207" s="224"/>
      <c r="P207" s="225">
        <f>SUM(P208:P215)</f>
        <v>0</v>
      </c>
      <c r="Q207" s="224"/>
      <c r="R207" s="225">
        <f>SUM(R208:R215)</f>
        <v>0</v>
      </c>
      <c r="S207" s="224"/>
      <c r="T207" s="226">
        <f>SUM(T208:T215)</f>
        <v>0</v>
      </c>
      <c r="AR207" s="220" t="s">
        <v>81</v>
      </c>
      <c r="AT207" s="227" t="s">
        <v>72</v>
      </c>
      <c r="AU207" s="227" t="s">
        <v>158</v>
      </c>
      <c r="AY207" s="220" t="s">
        <v>157</v>
      </c>
      <c r="BK207" s="228">
        <f>SUM(BK208:BK215)</f>
        <v>0</v>
      </c>
    </row>
    <row r="208" spans="2:65" s="1" customFormat="1" ht="16.5" customHeight="1">
      <c r="B208" s="173"/>
      <c r="C208" s="174" t="s">
        <v>506</v>
      </c>
      <c r="D208" s="174" t="s">
        <v>160</v>
      </c>
      <c r="E208" s="175" t="s">
        <v>1535</v>
      </c>
      <c r="F208" s="176" t="s">
        <v>1536</v>
      </c>
      <c r="G208" s="177" t="s">
        <v>1452</v>
      </c>
      <c r="H208" s="178">
        <v>1</v>
      </c>
      <c r="I208" s="179"/>
      <c r="J208" s="180">
        <f aca="true" t="shared" si="10" ref="J208:J215">ROUND(I208*H208,2)</f>
        <v>0</v>
      </c>
      <c r="K208" s="176" t="s">
        <v>5</v>
      </c>
      <c r="L208" s="40"/>
      <c r="M208" s="181" t="s">
        <v>5</v>
      </c>
      <c r="N208" s="182" t="s">
        <v>44</v>
      </c>
      <c r="O208" s="41"/>
      <c r="P208" s="183">
        <f aca="true" t="shared" si="11" ref="P208:P215">O208*H208</f>
        <v>0</v>
      </c>
      <c r="Q208" s="183">
        <v>0</v>
      </c>
      <c r="R208" s="183">
        <f aca="true" t="shared" si="12" ref="R208:R215">Q208*H208</f>
        <v>0</v>
      </c>
      <c r="S208" s="183">
        <v>0</v>
      </c>
      <c r="T208" s="184">
        <f aca="true" t="shared" si="13" ref="T208:T215">S208*H208</f>
        <v>0</v>
      </c>
      <c r="AR208" s="23" t="s">
        <v>165</v>
      </c>
      <c r="AT208" s="23" t="s">
        <v>160</v>
      </c>
      <c r="AU208" s="23" t="s">
        <v>165</v>
      </c>
      <c r="AY208" s="23" t="s">
        <v>157</v>
      </c>
      <c r="BE208" s="185">
        <f aca="true" t="shared" si="14" ref="BE208:BE215">IF(N208="základní",J208,0)</f>
        <v>0</v>
      </c>
      <c r="BF208" s="185">
        <f aca="true" t="shared" si="15" ref="BF208:BF215">IF(N208="snížená",J208,0)</f>
        <v>0</v>
      </c>
      <c r="BG208" s="185">
        <f aca="true" t="shared" si="16" ref="BG208:BG215">IF(N208="zákl. přenesená",J208,0)</f>
        <v>0</v>
      </c>
      <c r="BH208" s="185">
        <f aca="true" t="shared" si="17" ref="BH208:BH215">IF(N208="sníž. přenesená",J208,0)</f>
        <v>0</v>
      </c>
      <c r="BI208" s="185">
        <f aca="true" t="shared" si="18" ref="BI208:BI215">IF(N208="nulová",J208,0)</f>
        <v>0</v>
      </c>
      <c r="BJ208" s="23" t="s">
        <v>81</v>
      </c>
      <c r="BK208" s="185">
        <f aca="true" t="shared" si="19" ref="BK208:BK215">ROUND(I208*H208,2)</f>
        <v>0</v>
      </c>
      <c r="BL208" s="23" t="s">
        <v>165</v>
      </c>
      <c r="BM208" s="23" t="s">
        <v>711</v>
      </c>
    </row>
    <row r="209" spans="2:65" s="1" customFormat="1" ht="16.5" customHeight="1">
      <c r="B209" s="173"/>
      <c r="C209" s="174" t="s">
        <v>509</v>
      </c>
      <c r="D209" s="174" t="s">
        <v>160</v>
      </c>
      <c r="E209" s="175" t="s">
        <v>1537</v>
      </c>
      <c r="F209" s="176" t="s">
        <v>1538</v>
      </c>
      <c r="G209" s="177" t="s">
        <v>1452</v>
      </c>
      <c r="H209" s="178">
        <v>1</v>
      </c>
      <c r="I209" s="179"/>
      <c r="J209" s="180">
        <f t="shared" si="10"/>
        <v>0</v>
      </c>
      <c r="K209" s="176" t="s">
        <v>5</v>
      </c>
      <c r="L209" s="40"/>
      <c r="M209" s="181" t="s">
        <v>5</v>
      </c>
      <c r="N209" s="182" t="s">
        <v>44</v>
      </c>
      <c r="O209" s="41"/>
      <c r="P209" s="183">
        <f t="shared" si="11"/>
        <v>0</v>
      </c>
      <c r="Q209" s="183">
        <v>0</v>
      </c>
      <c r="R209" s="183">
        <f t="shared" si="12"/>
        <v>0</v>
      </c>
      <c r="S209" s="183">
        <v>0</v>
      </c>
      <c r="T209" s="184">
        <f t="shared" si="13"/>
        <v>0</v>
      </c>
      <c r="AR209" s="23" t="s">
        <v>165</v>
      </c>
      <c r="AT209" s="23" t="s">
        <v>160</v>
      </c>
      <c r="AU209" s="23" t="s">
        <v>165</v>
      </c>
      <c r="AY209" s="23" t="s">
        <v>157</v>
      </c>
      <c r="BE209" s="185">
        <f t="shared" si="14"/>
        <v>0</v>
      </c>
      <c r="BF209" s="185">
        <f t="shared" si="15"/>
        <v>0</v>
      </c>
      <c r="BG209" s="185">
        <f t="shared" si="16"/>
        <v>0</v>
      </c>
      <c r="BH209" s="185">
        <f t="shared" si="17"/>
        <v>0</v>
      </c>
      <c r="BI209" s="185">
        <f t="shared" si="18"/>
        <v>0</v>
      </c>
      <c r="BJ209" s="23" t="s">
        <v>81</v>
      </c>
      <c r="BK209" s="185">
        <f t="shared" si="19"/>
        <v>0</v>
      </c>
      <c r="BL209" s="23" t="s">
        <v>165</v>
      </c>
      <c r="BM209" s="23" t="s">
        <v>732</v>
      </c>
    </row>
    <row r="210" spans="2:65" s="1" customFormat="1" ht="16.5" customHeight="1">
      <c r="B210" s="173"/>
      <c r="C210" s="174" t="s">
        <v>513</v>
      </c>
      <c r="D210" s="174" t="s">
        <v>160</v>
      </c>
      <c r="E210" s="175" t="s">
        <v>1539</v>
      </c>
      <c r="F210" s="176" t="s">
        <v>1540</v>
      </c>
      <c r="G210" s="177" t="s">
        <v>1480</v>
      </c>
      <c r="H210" s="178">
        <v>1</v>
      </c>
      <c r="I210" s="179"/>
      <c r="J210" s="180">
        <f t="shared" si="10"/>
        <v>0</v>
      </c>
      <c r="K210" s="176" t="s">
        <v>5</v>
      </c>
      <c r="L210" s="40"/>
      <c r="M210" s="181" t="s">
        <v>5</v>
      </c>
      <c r="N210" s="182" t="s">
        <v>44</v>
      </c>
      <c r="O210" s="41"/>
      <c r="P210" s="183">
        <f t="shared" si="11"/>
        <v>0</v>
      </c>
      <c r="Q210" s="183">
        <v>0</v>
      </c>
      <c r="R210" s="183">
        <f t="shared" si="12"/>
        <v>0</v>
      </c>
      <c r="S210" s="183">
        <v>0</v>
      </c>
      <c r="T210" s="184">
        <f t="shared" si="13"/>
        <v>0</v>
      </c>
      <c r="AR210" s="23" t="s">
        <v>165</v>
      </c>
      <c r="AT210" s="23" t="s">
        <v>160</v>
      </c>
      <c r="AU210" s="23" t="s">
        <v>165</v>
      </c>
      <c r="AY210" s="23" t="s">
        <v>157</v>
      </c>
      <c r="BE210" s="185">
        <f t="shared" si="14"/>
        <v>0</v>
      </c>
      <c r="BF210" s="185">
        <f t="shared" si="15"/>
        <v>0</v>
      </c>
      <c r="BG210" s="185">
        <f t="shared" si="16"/>
        <v>0</v>
      </c>
      <c r="BH210" s="185">
        <f t="shared" si="17"/>
        <v>0</v>
      </c>
      <c r="BI210" s="185">
        <f t="shared" si="18"/>
        <v>0</v>
      </c>
      <c r="BJ210" s="23" t="s">
        <v>81</v>
      </c>
      <c r="BK210" s="185">
        <f t="shared" si="19"/>
        <v>0</v>
      </c>
      <c r="BL210" s="23" t="s">
        <v>165</v>
      </c>
      <c r="BM210" s="23" t="s">
        <v>743</v>
      </c>
    </row>
    <row r="211" spans="2:65" s="1" customFormat="1" ht="16.5" customHeight="1">
      <c r="B211" s="173"/>
      <c r="C211" s="174" t="s">
        <v>517</v>
      </c>
      <c r="D211" s="174" t="s">
        <v>160</v>
      </c>
      <c r="E211" s="175" t="s">
        <v>1541</v>
      </c>
      <c r="F211" s="176" t="s">
        <v>1542</v>
      </c>
      <c r="G211" s="177" t="s">
        <v>1452</v>
      </c>
      <c r="H211" s="178">
        <v>1</v>
      </c>
      <c r="I211" s="179"/>
      <c r="J211" s="180">
        <f t="shared" si="10"/>
        <v>0</v>
      </c>
      <c r="K211" s="176" t="s">
        <v>5</v>
      </c>
      <c r="L211" s="40"/>
      <c r="M211" s="181" t="s">
        <v>5</v>
      </c>
      <c r="N211" s="182" t="s">
        <v>44</v>
      </c>
      <c r="O211" s="41"/>
      <c r="P211" s="183">
        <f t="shared" si="11"/>
        <v>0</v>
      </c>
      <c r="Q211" s="183">
        <v>0</v>
      </c>
      <c r="R211" s="183">
        <f t="shared" si="12"/>
        <v>0</v>
      </c>
      <c r="S211" s="183">
        <v>0</v>
      </c>
      <c r="T211" s="184">
        <f t="shared" si="13"/>
        <v>0</v>
      </c>
      <c r="AR211" s="23" t="s">
        <v>165</v>
      </c>
      <c r="AT211" s="23" t="s">
        <v>160</v>
      </c>
      <c r="AU211" s="23" t="s">
        <v>165</v>
      </c>
      <c r="AY211" s="23" t="s">
        <v>157</v>
      </c>
      <c r="BE211" s="185">
        <f t="shared" si="14"/>
        <v>0</v>
      </c>
      <c r="BF211" s="185">
        <f t="shared" si="15"/>
        <v>0</v>
      </c>
      <c r="BG211" s="185">
        <f t="shared" si="16"/>
        <v>0</v>
      </c>
      <c r="BH211" s="185">
        <f t="shared" si="17"/>
        <v>0</v>
      </c>
      <c r="BI211" s="185">
        <f t="shared" si="18"/>
        <v>0</v>
      </c>
      <c r="BJ211" s="23" t="s">
        <v>81</v>
      </c>
      <c r="BK211" s="185">
        <f t="shared" si="19"/>
        <v>0</v>
      </c>
      <c r="BL211" s="23" t="s">
        <v>165</v>
      </c>
      <c r="BM211" s="23" t="s">
        <v>751</v>
      </c>
    </row>
    <row r="212" spans="2:65" s="1" customFormat="1" ht="16.5" customHeight="1">
      <c r="B212" s="173"/>
      <c r="C212" s="174" t="s">
        <v>524</v>
      </c>
      <c r="D212" s="174" t="s">
        <v>160</v>
      </c>
      <c r="E212" s="175" t="s">
        <v>1543</v>
      </c>
      <c r="F212" s="176" t="s">
        <v>1544</v>
      </c>
      <c r="G212" s="177" t="s">
        <v>1383</v>
      </c>
      <c r="H212" s="178">
        <v>4</v>
      </c>
      <c r="I212" s="179"/>
      <c r="J212" s="180">
        <f t="shared" si="10"/>
        <v>0</v>
      </c>
      <c r="K212" s="176" t="s">
        <v>5</v>
      </c>
      <c r="L212" s="40"/>
      <c r="M212" s="181" t="s">
        <v>5</v>
      </c>
      <c r="N212" s="182" t="s">
        <v>44</v>
      </c>
      <c r="O212" s="41"/>
      <c r="P212" s="183">
        <f t="shared" si="11"/>
        <v>0</v>
      </c>
      <c r="Q212" s="183">
        <v>0</v>
      </c>
      <c r="R212" s="183">
        <f t="shared" si="12"/>
        <v>0</v>
      </c>
      <c r="S212" s="183">
        <v>0</v>
      </c>
      <c r="T212" s="184">
        <f t="shared" si="13"/>
        <v>0</v>
      </c>
      <c r="AR212" s="23" t="s">
        <v>165</v>
      </c>
      <c r="AT212" s="23" t="s">
        <v>160</v>
      </c>
      <c r="AU212" s="23" t="s">
        <v>165</v>
      </c>
      <c r="AY212" s="23" t="s">
        <v>157</v>
      </c>
      <c r="BE212" s="185">
        <f t="shared" si="14"/>
        <v>0</v>
      </c>
      <c r="BF212" s="185">
        <f t="shared" si="15"/>
        <v>0</v>
      </c>
      <c r="BG212" s="185">
        <f t="shared" si="16"/>
        <v>0</v>
      </c>
      <c r="BH212" s="185">
        <f t="shared" si="17"/>
        <v>0</v>
      </c>
      <c r="BI212" s="185">
        <f t="shared" si="18"/>
        <v>0</v>
      </c>
      <c r="BJ212" s="23" t="s">
        <v>81</v>
      </c>
      <c r="BK212" s="185">
        <f t="shared" si="19"/>
        <v>0</v>
      </c>
      <c r="BL212" s="23" t="s">
        <v>165</v>
      </c>
      <c r="BM212" s="23" t="s">
        <v>759</v>
      </c>
    </row>
    <row r="213" spans="2:65" s="1" customFormat="1" ht="16.5" customHeight="1">
      <c r="B213" s="173"/>
      <c r="C213" s="174" t="s">
        <v>531</v>
      </c>
      <c r="D213" s="174" t="s">
        <v>160</v>
      </c>
      <c r="E213" s="175" t="s">
        <v>1545</v>
      </c>
      <c r="F213" s="176" t="s">
        <v>1546</v>
      </c>
      <c r="G213" s="177" t="s">
        <v>1452</v>
      </c>
      <c r="H213" s="178">
        <v>1</v>
      </c>
      <c r="I213" s="179"/>
      <c r="J213" s="180">
        <f t="shared" si="10"/>
        <v>0</v>
      </c>
      <c r="K213" s="176" t="s">
        <v>5</v>
      </c>
      <c r="L213" s="40"/>
      <c r="M213" s="181" t="s">
        <v>5</v>
      </c>
      <c r="N213" s="182" t="s">
        <v>44</v>
      </c>
      <c r="O213" s="41"/>
      <c r="P213" s="183">
        <f t="shared" si="11"/>
        <v>0</v>
      </c>
      <c r="Q213" s="183">
        <v>0</v>
      </c>
      <c r="R213" s="183">
        <f t="shared" si="12"/>
        <v>0</v>
      </c>
      <c r="S213" s="183">
        <v>0</v>
      </c>
      <c r="T213" s="184">
        <f t="shared" si="13"/>
        <v>0</v>
      </c>
      <c r="AR213" s="23" t="s">
        <v>165</v>
      </c>
      <c r="AT213" s="23" t="s">
        <v>160</v>
      </c>
      <c r="AU213" s="23" t="s">
        <v>165</v>
      </c>
      <c r="AY213" s="23" t="s">
        <v>157</v>
      </c>
      <c r="BE213" s="185">
        <f t="shared" si="14"/>
        <v>0</v>
      </c>
      <c r="BF213" s="185">
        <f t="shared" si="15"/>
        <v>0</v>
      </c>
      <c r="BG213" s="185">
        <f t="shared" si="16"/>
        <v>0</v>
      </c>
      <c r="BH213" s="185">
        <f t="shared" si="17"/>
        <v>0</v>
      </c>
      <c r="BI213" s="185">
        <f t="shared" si="18"/>
        <v>0</v>
      </c>
      <c r="BJ213" s="23" t="s">
        <v>81</v>
      </c>
      <c r="BK213" s="185">
        <f t="shared" si="19"/>
        <v>0</v>
      </c>
      <c r="BL213" s="23" t="s">
        <v>165</v>
      </c>
      <c r="BM213" s="23" t="s">
        <v>767</v>
      </c>
    </row>
    <row r="214" spans="2:65" s="1" customFormat="1" ht="16.5" customHeight="1">
      <c r="B214" s="173"/>
      <c r="C214" s="174" t="s">
        <v>537</v>
      </c>
      <c r="D214" s="174" t="s">
        <v>160</v>
      </c>
      <c r="E214" s="175" t="s">
        <v>1547</v>
      </c>
      <c r="F214" s="176" t="s">
        <v>1548</v>
      </c>
      <c r="G214" s="177" t="s">
        <v>1452</v>
      </c>
      <c r="H214" s="178">
        <v>1</v>
      </c>
      <c r="I214" s="179"/>
      <c r="J214" s="180">
        <f t="shared" si="10"/>
        <v>0</v>
      </c>
      <c r="K214" s="176" t="s">
        <v>5</v>
      </c>
      <c r="L214" s="40"/>
      <c r="M214" s="181" t="s">
        <v>5</v>
      </c>
      <c r="N214" s="182" t="s">
        <v>44</v>
      </c>
      <c r="O214" s="41"/>
      <c r="P214" s="183">
        <f t="shared" si="11"/>
        <v>0</v>
      </c>
      <c r="Q214" s="183">
        <v>0</v>
      </c>
      <c r="R214" s="183">
        <f t="shared" si="12"/>
        <v>0</v>
      </c>
      <c r="S214" s="183">
        <v>0</v>
      </c>
      <c r="T214" s="184">
        <f t="shared" si="13"/>
        <v>0</v>
      </c>
      <c r="AR214" s="23" t="s">
        <v>165</v>
      </c>
      <c r="AT214" s="23" t="s">
        <v>160</v>
      </c>
      <c r="AU214" s="23" t="s">
        <v>165</v>
      </c>
      <c r="AY214" s="23" t="s">
        <v>157</v>
      </c>
      <c r="BE214" s="185">
        <f t="shared" si="14"/>
        <v>0</v>
      </c>
      <c r="BF214" s="185">
        <f t="shared" si="15"/>
        <v>0</v>
      </c>
      <c r="BG214" s="185">
        <f t="shared" si="16"/>
        <v>0</v>
      </c>
      <c r="BH214" s="185">
        <f t="shared" si="17"/>
        <v>0</v>
      </c>
      <c r="BI214" s="185">
        <f t="shared" si="18"/>
        <v>0</v>
      </c>
      <c r="BJ214" s="23" t="s">
        <v>81</v>
      </c>
      <c r="BK214" s="185">
        <f t="shared" si="19"/>
        <v>0</v>
      </c>
      <c r="BL214" s="23" t="s">
        <v>165</v>
      </c>
      <c r="BM214" s="23" t="s">
        <v>775</v>
      </c>
    </row>
    <row r="215" spans="2:65" s="1" customFormat="1" ht="16.5" customHeight="1">
      <c r="B215" s="173"/>
      <c r="C215" s="174" t="s">
        <v>542</v>
      </c>
      <c r="D215" s="174" t="s">
        <v>160</v>
      </c>
      <c r="E215" s="175" t="s">
        <v>1549</v>
      </c>
      <c r="F215" s="176" t="s">
        <v>1550</v>
      </c>
      <c r="G215" s="177" t="s">
        <v>1005</v>
      </c>
      <c r="H215" s="178">
        <v>1</v>
      </c>
      <c r="I215" s="179"/>
      <c r="J215" s="180">
        <f t="shared" si="10"/>
        <v>0</v>
      </c>
      <c r="K215" s="176" t="s">
        <v>5</v>
      </c>
      <c r="L215" s="40"/>
      <c r="M215" s="181" t="s">
        <v>5</v>
      </c>
      <c r="N215" s="182" t="s">
        <v>44</v>
      </c>
      <c r="O215" s="41"/>
      <c r="P215" s="183">
        <f t="shared" si="11"/>
        <v>0</v>
      </c>
      <c r="Q215" s="183">
        <v>0</v>
      </c>
      <c r="R215" s="183">
        <f t="shared" si="12"/>
        <v>0</v>
      </c>
      <c r="S215" s="183">
        <v>0</v>
      </c>
      <c r="T215" s="184">
        <f t="shared" si="13"/>
        <v>0</v>
      </c>
      <c r="AR215" s="23" t="s">
        <v>165</v>
      </c>
      <c r="AT215" s="23" t="s">
        <v>160</v>
      </c>
      <c r="AU215" s="23" t="s">
        <v>165</v>
      </c>
      <c r="AY215" s="23" t="s">
        <v>157</v>
      </c>
      <c r="BE215" s="185">
        <f t="shared" si="14"/>
        <v>0</v>
      </c>
      <c r="BF215" s="185">
        <f t="shared" si="15"/>
        <v>0</v>
      </c>
      <c r="BG215" s="185">
        <f t="shared" si="16"/>
        <v>0</v>
      </c>
      <c r="BH215" s="185">
        <f t="shared" si="17"/>
        <v>0</v>
      </c>
      <c r="BI215" s="185">
        <f t="shared" si="18"/>
        <v>0</v>
      </c>
      <c r="BJ215" s="23" t="s">
        <v>81</v>
      </c>
      <c r="BK215" s="185">
        <f t="shared" si="19"/>
        <v>0</v>
      </c>
      <c r="BL215" s="23" t="s">
        <v>165</v>
      </c>
      <c r="BM215" s="23" t="s">
        <v>1551</v>
      </c>
    </row>
    <row r="216" spans="2:63" s="10" customFormat="1" ht="22.35" customHeight="1">
      <c r="B216" s="160"/>
      <c r="D216" s="161" t="s">
        <v>72</v>
      </c>
      <c r="E216" s="171" t="s">
        <v>1552</v>
      </c>
      <c r="F216" s="171" t="s">
        <v>1553</v>
      </c>
      <c r="I216" s="163"/>
      <c r="J216" s="172">
        <f>BK216</f>
        <v>0</v>
      </c>
      <c r="L216" s="160"/>
      <c r="M216" s="165"/>
      <c r="N216" s="166"/>
      <c r="O216" s="166"/>
      <c r="P216" s="167">
        <f>P217+P235+P241+P248+P255+P258+P260</f>
        <v>0</v>
      </c>
      <c r="Q216" s="166"/>
      <c r="R216" s="167">
        <f>R217+R235+R241+R248+R255+R258+R260</f>
        <v>0</v>
      </c>
      <c r="S216" s="166"/>
      <c r="T216" s="168">
        <f>T217+T235+T241+T248+T255+T258+T260</f>
        <v>0</v>
      </c>
      <c r="AR216" s="161" t="s">
        <v>83</v>
      </c>
      <c r="AT216" s="169" t="s">
        <v>72</v>
      </c>
      <c r="AU216" s="169" t="s">
        <v>83</v>
      </c>
      <c r="AY216" s="161" t="s">
        <v>157</v>
      </c>
      <c r="BK216" s="170">
        <f>BK217+BK235+BK241+BK248+BK255+BK258+BK260</f>
        <v>0</v>
      </c>
    </row>
    <row r="217" spans="2:63" s="13" customFormat="1" ht="14.45" customHeight="1">
      <c r="B217" s="219"/>
      <c r="D217" s="220" t="s">
        <v>72</v>
      </c>
      <c r="E217" s="220" t="s">
        <v>1449</v>
      </c>
      <c r="F217" s="220" t="s">
        <v>1450</v>
      </c>
      <c r="I217" s="221"/>
      <c r="J217" s="222">
        <f>BK217</f>
        <v>0</v>
      </c>
      <c r="L217" s="219"/>
      <c r="M217" s="223"/>
      <c r="N217" s="224"/>
      <c r="O217" s="224"/>
      <c r="P217" s="225">
        <f>SUM(P218:P234)</f>
        <v>0</v>
      </c>
      <c r="Q217" s="224"/>
      <c r="R217" s="225">
        <f>SUM(R218:R234)</f>
        <v>0</v>
      </c>
      <c r="S217" s="224"/>
      <c r="T217" s="226">
        <f>SUM(T218:T234)</f>
        <v>0</v>
      </c>
      <c r="AR217" s="220" t="s">
        <v>81</v>
      </c>
      <c r="AT217" s="227" t="s">
        <v>72</v>
      </c>
      <c r="AU217" s="227" t="s">
        <v>158</v>
      </c>
      <c r="AY217" s="220" t="s">
        <v>157</v>
      </c>
      <c r="BK217" s="228">
        <f>SUM(BK218:BK234)</f>
        <v>0</v>
      </c>
    </row>
    <row r="218" spans="2:65" s="1" customFormat="1" ht="16.5" customHeight="1">
      <c r="B218" s="173"/>
      <c r="C218" s="174" t="s">
        <v>548</v>
      </c>
      <c r="D218" s="174" t="s">
        <v>160</v>
      </c>
      <c r="E218" s="175" t="s">
        <v>1554</v>
      </c>
      <c r="F218" s="176" t="s">
        <v>1555</v>
      </c>
      <c r="G218" s="177" t="s">
        <v>1452</v>
      </c>
      <c r="H218" s="178">
        <v>0</v>
      </c>
      <c r="I218" s="179"/>
      <c r="J218" s="180">
        <f>ROUND(I218*H218,2)</f>
        <v>0</v>
      </c>
      <c r="K218" s="176" t="s">
        <v>5</v>
      </c>
      <c r="L218" s="40"/>
      <c r="M218" s="181" t="s">
        <v>5</v>
      </c>
      <c r="N218" s="182" t="s">
        <v>44</v>
      </c>
      <c r="O218" s="41"/>
      <c r="P218" s="183">
        <f>O218*H218</f>
        <v>0</v>
      </c>
      <c r="Q218" s="183">
        <v>0</v>
      </c>
      <c r="R218" s="183">
        <f>Q218*H218</f>
        <v>0</v>
      </c>
      <c r="S218" s="183">
        <v>0</v>
      </c>
      <c r="T218" s="184">
        <f>S218*H218</f>
        <v>0</v>
      </c>
      <c r="AR218" s="23" t="s">
        <v>165</v>
      </c>
      <c r="AT218" s="23" t="s">
        <v>160</v>
      </c>
      <c r="AU218" s="23" t="s">
        <v>165</v>
      </c>
      <c r="AY218" s="23" t="s">
        <v>157</v>
      </c>
      <c r="BE218" s="185">
        <f>IF(N218="základní",J218,0)</f>
        <v>0</v>
      </c>
      <c r="BF218" s="185">
        <f>IF(N218="snížená",J218,0)</f>
        <v>0</v>
      </c>
      <c r="BG218" s="185">
        <f>IF(N218="zákl. přenesená",J218,0)</f>
        <v>0</v>
      </c>
      <c r="BH218" s="185">
        <f>IF(N218="sníž. přenesená",J218,0)</f>
        <v>0</v>
      </c>
      <c r="BI218" s="185">
        <f>IF(N218="nulová",J218,0)</f>
        <v>0</v>
      </c>
      <c r="BJ218" s="23" t="s">
        <v>81</v>
      </c>
      <c r="BK218" s="185">
        <f>ROUND(I218*H218,2)</f>
        <v>0</v>
      </c>
      <c r="BL218" s="23" t="s">
        <v>165</v>
      </c>
      <c r="BM218" s="23" t="s">
        <v>784</v>
      </c>
    </row>
    <row r="219" spans="2:47" s="1" customFormat="1" ht="27">
      <c r="B219" s="40"/>
      <c r="D219" s="187" t="s">
        <v>1453</v>
      </c>
      <c r="F219" s="197" t="s">
        <v>1556</v>
      </c>
      <c r="I219" s="148"/>
      <c r="L219" s="40"/>
      <c r="M219" s="196"/>
      <c r="N219" s="41"/>
      <c r="O219" s="41"/>
      <c r="P219" s="41"/>
      <c r="Q219" s="41"/>
      <c r="R219" s="41"/>
      <c r="S219" s="41"/>
      <c r="T219" s="69"/>
      <c r="AT219" s="23" t="s">
        <v>1453</v>
      </c>
      <c r="AU219" s="23" t="s">
        <v>165</v>
      </c>
    </row>
    <row r="220" spans="2:65" s="1" customFormat="1" ht="16.5" customHeight="1">
      <c r="B220" s="173"/>
      <c r="C220" s="174" t="s">
        <v>553</v>
      </c>
      <c r="D220" s="174" t="s">
        <v>160</v>
      </c>
      <c r="E220" s="175" t="s">
        <v>1557</v>
      </c>
      <c r="F220" s="176" t="s">
        <v>1558</v>
      </c>
      <c r="G220" s="177" t="s">
        <v>1452</v>
      </c>
      <c r="H220" s="178">
        <v>0</v>
      </c>
      <c r="I220" s="179"/>
      <c r="J220" s="180">
        <f>ROUND(I220*H220,2)</f>
        <v>0</v>
      </c>
      <c r="K220" s="176" t="s">
        <v>5</v>
      </c>
      <c r="L220" s="40"/>
      <c r="M220" s="181" t="s">
        <v>5</v>
      </c>
      <c r="N220" s="182" t="s">
        <v>44</v>
      </c>
      <c r="O220" s="41"/>
      <c r="P220" s="183">
        <f>O220*H220</f>
        <v>0</v>
      </c>
      <c r="Q220" s="183">
        <v>0</v>
      </c>
      <c r="R220" s="183">
        <f>Q220*H220</f>
        <v>0</v>
      </c>
      <c r="S220" s="183">
        <v>0</v>
      </c>
      <c r="T220" s="184">
        <f>S220*H220</f>
        <v>0</v>
      </c>
      <c r="AR220" s="23" t="s">
        <v>165</v>
      </c>
      <c r="AT220" s="23" t="s">
        <v>160</v>
      </c>
      <c r="AU220" s="23" t="s">
        <v>165</v>
      </c>
      <c r="AY220" s="23" t="s">
        <v>157</v>
      </c>
      <c r="BE220" s="185">
        <f>IF(N220="základní",J220,0)</f>
        <v>0</v>
      </c>
      <c r="BF220" s="185">
        <f>IF(N220="snížená",J220,0)</f>
        <v>0</v>
      </c>
      <c r="BG220" s="185">
        <f>IF(N220="zákl. přenesená",J220,0)</f>
        <v>0</v>
      </c>
      <c r="BH220" s="185">
        <f>IF(N220="sníž. přenesená",J220,0)</f>
        <v>0</v>
      </c>
      <c r="BI220" s="185">
        <f>IF(N220="nulová",J220,0)</f>
        <v>0</v>
      </c>
      <c r="BJ220" s="23" t="s">
        <v>81</v>
      </c>
      <c r="BK220" s="185">
        <f>ROUND(I220*H220,2)</f>
        <v>0</v>
      </c>
      <c r="BL220" s="23" t="s">
        <v>165</v>
      </c>
      <c r="BM220" s="23" t="s">
        <v>795</v>
      </c>
    </row>
    <row r="221" spans="2:65" s="1" customFormat="1" ht="16.5" customHeight="1">
      <c r="B221" s="173"/>
      <c r="C221" s="174" t="s">
        <v>557</v>
      </c>
      <c r="D221" s="174" t="s">
        <v>160</v>
      </c>
      <c r="E221" s="175" t="s">
        <v>1559</v>
      </c>
      <c r="F221" s="176" t="s">
        <v>1560</v>
      </c>
      <c r="G221" s="177" t="s">
        <v>1452</v>
      </c>
      <c r="H221" s="178">
        <v>0</v>
      </c>
      <c r="I221" s="179"/>
      <c r="J221" s="180">
        <f>ROUND(I221*H221,2)</f>
        <v>0</v>
      </c>
      <c r="K221" s="176" t="s">
        <v>5</v>
      </c>
      <c r="L221" s="40"/>
      <c r="M221" s="181" t="s">
        <v>5</v>
      </c>
      <c r="N221" s="182" t="s">
        <v>44</v>
      </c>
      <c r="O221" s="41"/>
      <c r="P221" s="183">
        <f>O221*H221</f>
        <v>0</v>
      </c>
      <c r="Q221" s="183">
        <v>0</v>
      </c>
      <c r="R221" s="183">
        <f>Q221*H221</f>
        <v>0</v>
      </c>
      <c r="S221" s="183">
        <v>0</v>
      </c>
      <c r="T221" s="184">
        <f>S221*H221</f>
        <v>0</v>
      </c>
      <c r="AR221" s="23" t="s">
        <v>165</v>
      </c>
      <c r="AT221" s="23" t="s">
        <v>160</v>
      </c>
      <c r="AU221" s="23" t="s">
        <v>165</v>
      </c>
      <c r="AY221" s="23" t="s">
        <v>157</v>
      </c>
      <c r="BE221" s="185">
        <f>IF(N221="základní",J221,0)</f>
        <v>0</v>
      </c>
      <c r="BF221" s="185">
        <f>IF(N221="snížená",J221,0)</f>
        <v>0</v>
      </c>
      <c r="BG221" s="185">
        <f>IF(N221="zákl. přenesená",J221,0)</f>
        <v>0</v>
      </c>
      <c r="BH221" s="185">
        <f>IF(N221="sníž. přenesená",J221,0)</f>
        <v>0</v>
      </c>
      <c r="BI221" s="185">
        <f>IF(N221="nulová",J221,0)</f>
        <v>0</v>
      </c>
      <c r="BJ221" s="23" t="s">
        <v>81</v>
      </c>
      <c r="BK221" s="185">
        <f>ROUND(I221*H221,2)</f>
        <v>0</v>
      </c>
      <c r="BL221" s="23" t="s">
        <v>165</v>
      </c>
      <c r="BM221" s="23" t="s">
        <v>805</v>
      </c>
    </row>
    <row r="222" spans="2:65" s="1" customFormat="1" ht="16.5" customHeight="1">
      <c r="B222" s="173"/>
      <c r="C222" s="174" t="s">
        <v>563</v>
      </c>
      <c r="D222" s="174" t="s">
        <v>160</v>
      </c>
      <c r="E222" s="175" t="s">
        <v>818</v>
      </c>
      <c r="F222" s="176" t="s">
        <v>1561</v>
      </c>
      <c r="G222" s="177" t="s">
        <v>1452</v>
      </c>
      <c r="H222" s="178">
        <v>0</v>
      </c>
      <c r="I222" s="179"/>
      <c r="J222" s="180">
        <f>ROUND(I222*H222,2)</f>
        <v>0</v>
      </c>
      <c r="K222" s="176" t="s">
        <v>5</v>
      </c>
      <c r="L222" s="40"/>
      <c r="M222" s="181" t="s">
        <v>5</v>
      </c>
      <c r="N222" s="182" t="s">
        <v>44</v>
      </c>
      <c r="O222" s="41"/>
      <c r="P222" s="183">
        <f>O222*H222</f>
        <v>0</v>
      </c>
      <c r="Q222" s="183">
        <v>0</v>
      </c>
      <c r="R222" s="183">
        <f>Q222*H222</f>
        <v>0</v>
      </c>
      <c r="S222" s="183">
        <v>0</v>
      </c>
      <c r="T222" s="184">
        <f>S222*H222</f>
        <v>0</v>
      </c>
      <c r="AR222" s="23" t="s">
        <v>165</v>
      </c>
      <c r="AT222" s="23" t="s">
        <v>160</v>
      </c>
      <c r="AU222" s="23" t="s">
        <v>165</v>
      </c>
      <c r="AY222" s="23" t="s">
        <v>157</v>
      </c>
      <c r="BE222" s="185">
        <f>IF(N222="základní",J222,0)</f>
        <v>0</v>
      </c>
      <c r="BF222" s="185">
        <f>IF(N222="snížená",J222,0)</f>
        <v>0</v>
      </c>
      <c r="BG222" s="185">
        <f>IF(N222="zákl. přenesená",J222,0)</f>
        <v>0</v>
      </c>
      <c r="BH222" s="185">
        <f>IF(N222="sníž. přenesená",J222,0)</f>
        <v>0</v>
      </c>
      <c r="BI222" s="185">
        <f>IF(N222="nulová",J222,0)</f>
        <v>0</v>
      </c>
      <c r="BJ222" s="23" t="s">
        <v>81</v>
      </c>
      <c r="BK222" s="185">
        <f>ROUND(I222*H222,2)</f>
        <v>0</v>
      </c>
      <c r="BL222" s="23" t="s">
        <v>165</v>
      </c>
      <c r="BM222" s="23" t="s">
        <v>818</v>
      </c>
    </row>
    <row r="223" spans="2:47" s="1" customFormat="1" ht="27">
      <c r="B223" s="40"/>
      <c r="D223" s="187" t="s">
        <v>1453</v>
      </c>
      <c r="F223" s="197" t="s">
        <v>1556</v>
      </c>
      <c r="I223" s="148"/>
      <c r="L223" s="40"/>
      <c r="M223" s="196"/>
      <c r="N223" s="41"/>
      <c r="O223" s="41"/>
      <c r="P223" s="41"/>
      <c r="Q223" s="41"/>
      <c r="R223" s="41"/>
      <c r="S223" s="41"/>
      <c r="T223" s="69"/>
      <c r="AT223" s="23" t="s">
        <v>1453</v>
      </c>
      <c r="AU223" s="23" t="s">
        <v>165</v>
      </c>
    </row>
    <row r="224" spans="2:65" s="1" customFormat="1" ht="16.5" customHeight="1">
      <c r="B224" s="173"/>
      <c r="C224" s="174" t="s">
        <v>569</v>
      </c>
      <c r="D224" s="174" t="s">
        <v>160</v>
      </c>
      <c r="E224" s="175" t="s">
        <v>1562</v>
      </c>
      <c r="F224" s="176" t="s">
        <v>1563</v>
      </c>
      <c r="G224" s="177" t="s">
        <v>1452</v>
      </c>
      <c r="H224" s="178">
        <v>0</v>
      </c>
      <c r="I224" s="179"/>
      <c r="J224" s="180">
        <f>ROUND(I224*H224,2)</f>
        <v>0</v>
      </c>
      <c r="K224" s="176" t="s">
        <v>5</v>
      </c>
      <c r="L224" s="40"/>
      <c r="M224" s="181" t="s">
        <v>5</v>
      </c>
      <c r="N224" s="182" t="s">
        <v>44</v>
      </c>
      <c r="O224" s="41"/>
      <c r="P224" s="183">
        <f>O224*H224</f>
        <v>0</v>
      </c>
      <c r="Q224" s="183">
        <v>0</v>
      </c>
      <c r="R224" s="183">
        <f>Q224*H224</f>
        <v>0</v>
      </c>
      <c r="S224" s="183">
        <v>0</v>
      </c>
      <c r="T224" s="184">
        <f>S224*H224</f>
        <v>0</v>
      </c>
      <c r="AR224" s="23" t="s">
        <v>165</v>
      </c>
      <c r="AT224" s="23" t="s">
        <v>160</v>
      </c>
      <c r="AU224" s="23" t="s">
        <v>165</v>
      </c>
      <c r="AY224" s="23" t="s">
        <v>157</v>
      </c>
      <c r="BE224" s="185">
        <f>IF(N224="základní",J224,0)</f>
        <v>0</v>
      </c>
      <c r="BF224" s="185">
        <f>IF(N224="snížená",J224,0)</f>
        <v>0</v>
      </c>
      <c r="BG224" s="185">
        <f>IF(N224="zákl. přenesená",J224,0)</f>
        <v>0</v>
      </c>
      <c r="BH224" s="185">
        <f>IF(N224="sníž. přenesená",J224,0)</f>
        <v>0</v>
      </c>
      <c r="BI224" s="185">
        <f>IF(N224="nulová",J224,0)</f>
        <v>0</v>
      </c>
      <c r="BJ224" s="23" t="s">
        <v>81</v>
      </c>
      <c r="BK224" s="185">
        <f>ROUND(I224*H224,2)</f>
        <v>0</v>
      </c>
      <c r="BL224" s="23" t="s">
        <v>165</v>
      </c>
      <c r="BM224" s="23" t="s">
        <v>828</v>
      </c>
    </row>
    <row r="225" spans="2:47" s="1" customFormat="1" ht="27">
      <c r="B225" s="40"/>
      <c r="D225" s="187" t="s">
        <v>1453</v>
      </c>
      <c r="F225" s="197" t="s">
        <v>1564</v>
      </c>
      <c r="I225" s="148"/>
      <c r="L225" s="40"/>
      <c r="M225" s="196"/>
      <c r="N225" s="41"/>
      <c r="O225" s="41"/>
      <c r="P225" s="41"/>
      <c r="Q225" s="41"/>
      <c r="R225" s="41"/>
      <c r="S225" s="41"/>
      <c r="T225" s="69"/>
      <c r="AT225" s="23" t="s">
        <v>1453</v>
      </c>
      <c r="AU225" s="23" t="s">
        <v>165</v>
      </c>
    </row>
    <row r="226" spans="2:65" s="1" customFormat="1" ht="16.5" customHeight="1">
      <c r="B226" s="173"/>
      <c r="C226" s="174" t="s">
        <v>574</v>
      </c>
      <c r="D226" s="174" t="s">
        <v>160</v>
      </c>
      <c r="E226" s="175" t="s">
        <v>1565</v>
      </c>
      <c r="F226" s="176" t="s">
        <v>1566</v>
      </c>
      <c r="G226" s="177" t="s">
        <v>1452</v>
      </c>
      <c r="H226" s="178">
        <v>0</v>
      </c>
      <c r="I226" s="179"/>
      <c r="J226" s="180">
        <f>ROUND(I226*H226,2)</f>
        <v>0</v>
      </c>
      <c r="K226" s="176" t="s">
        <v>5</v>
      </c>
      <c r="L226" s="40"/>
      <c r="M226" s="181" t="s">
        <v>5</v>
      </c>
      <c r="N226" s="182" t="s">
        <v>44</v>
      </c>
      <c r="O226" s="41"/>
      <c r="P226" s="183">
        <f>O226*H226</f>
        <v>0</v>
      </c>
      <c r="Q226" s="183">
        <v>0</v>
      </c>
      <c r="R226" s="183">
        <f>Q226*H226</f>
        <v>0</v>
      </c>
      <c r="S226" s="183">
        <v>0</v>
      </c>
      <c r="T226" s="184">
        <f>S226*H226</f>
        <v>0</v>
      </c>
      <c r="AR226" s="23" t="s">
        <v>165</v>
      </c>
      <c r="AT226" s="23" t="s">
        <v>160</v>
      </c>
      <c r="AU226" s="23" t="s">
        <v>165</v>
      </c>
      <c r="AY226" s="23" t="s">
        <v>157</v>
      </c>
      <c r="BE226" s="185">
        <f>IF(N226="základní",J226,0)</f>
        <v>0</v>
      </c>
      <c r="BF226" s="185">
        <f>IF(N226="snížená",J226,0)</f>
        <v>0</v>
      </c>
      <c r="BG226" s="185">
        <f>IF(N226="zákl. přenesená",J226,0)</f>
        <v>0</v>
      </c>
      <c r="BH226" s="185">
        <f>IF(N226="sníž. přenesená",J226,0)</f>
        <v>0</v>
      </c>
      <c r="BI226" s="185">
        <f>IF(N226="nulová",J226,0)</f>
        <v>0</v>
      </c>
      <c r="BJ226" s="23" t="s">
        <v>81</v>
      </c>
      <c r="BK226" s="185">
        <f>ROUND(I226*H226,2)</f>
        <v>0</v>
      </c>
      <c r="BL226" s="23" t="s">
        <v>165</v>
      </c>
      <c r="BM226" s="23" t="s">
        <v>836</v>
      </c>
    </row>
    <row r="227" spans="2:47" s="1" customFormat="1" ht="27">
      <c r="B227" s="40"/>
      <c r="D227" s="187" t="s">
        <v>1453</v>
      </c>
      <c r="F227" s="197" t="s">
        <v>1556</v>
      </c>
      <c r="I227" s="148"/>
      <c r="L227" s="40"/>
      <c r="M227" s="196"/>
      <c r="N227" s="41"/>
      <c r="O227" s="41"/>
      <c r="P227" s="41"/>
      <c r="Q227" s="41"/>
      <c r="R227" s="41"/>
      <c r="S227" s="41"/>
      <c r="T227" s="69"/>
      <c r="AT227" s="23" t="s">
        <v>1453</v>
      </c>
      <c r="AU227" s="23" t="s">
        <v>165</v>
      </c>
    </row>
    <row r="228" spans="2:65" s="1" customFormat="1" ht="16.5" customHeight="1">
      <c r="B228" s="173"/>
      <c r="C228" s="174" t="s">
        <v>579</v>
      </c>
      <c r="D228" s="174" t="s">
        <v>160</v>
      </c>
      <c r="E228" s="175" t="s">
        <v>1567</v>
      </c>
      <c r="F228" s="176" t="s">
        <v>1568</v>
      </c>
      <c r="G228" s="177" t="s">
        <v>1452</v>
      </c>
      <c r="H228" s="178">
        <v>0</v>
      </c>
      <c r="I228" s="179"/>
      <c r="J228" s="180">
        <f>ROUND(I228*H228,2)</f>
        <v>0</v>
      </c>
      <c r="K228" s="176" t="s">
        <v>5</v>
      </c>
      <c r="L228" s="40"/>
      <c r="M228" s="181" t="s">
        <v>5</v>
      </c>
      <c r="N228" s="182" t="s">
        <v>44</v>
      </c>
      <c r="O228" s="41"/>
      <c r="P228" s="183">
        <f>O228*H228</f>
        <v>0</v>
      </c>
      <c r="Q228" s="183">
        <v>0</v>
      </c>
      <c r="R228" s="183">
        <f>Q228*H228</f>
        <v>0</v>
      </c>
      <c r="S228" s="183">
        <v>0</v>
      </c>
      <c r="T228" s="184">
        <f>S228*H228</f>
        <v>0</v>
      </c>
      <c r="AR228" s="23" t="s">
        <v>165</v>
      </c>
      <c r="AT228" s="23" t="s">
        <v>160</v>
      </c>
      <c r="AU228" s="23" t="s">
        <v>165</v>
      </c>
      <c r="AY228" s="23" t="s">
        <v>157</v>
      </c>
      <c r="BE228" s="185">
        <f>IF(N228="základní",J228,0)</f>
        <v>0</v>
      </c>
      <c r="BF228" s="185">
        <f>IF(N228="snížená",J228,0)</f>
        <v>0</v>
      </c>
      <c r="BG228" s="185">
        <f>IF(N228="zákl. přenesená",J228,0)</f>
        <v>0</v>
      </c>
      <c r="BH228" s="185">
        <f>IF(N228="sníž. přenesená",J228,0)</f>
        <v>0</v>
      </c>
      <c r="BI228" s="185">
        <f>IF(N228="nulová",J228,0)</f>
        <v>0</v>
      </c>
      <c r="BJ228" s="23" t="s">
        <v>81</v>
      </c>
      <c r="BK228" s="185">
        <f>ROUND(I228*H228,2)</f>
        <v>0</v>
      </c>
      <c r="BL228" s="23" t="s">
        <v>165</v>
      </c>
      <c r="BM228" s="23" t="s">
        <v>850</v>
      </c>
    </row>
    <row r="229" spans="2:47" s="1" customFormat="1" ht="27">
      <c r="B229" s="40"/>
      <c r="D229" s="187" t="s">
        <v>1453</v>
      </c>
      <c r="F229" s="197" t="s">
        <v>1556</v>
      </c>
      <c r="I229" s="148"/>
      <c r="L229" s="40"/>
      <c r="M229" s="196"/>
      <c r="N229" s="41"/>
      <c r="O229" s="41"/>
      <c r="P229" s="41"/>
      <c r="Q229" s="41"/>
      <c r="R229" s="41"/>
      <c r="S229" s="41"/>
      <c r="T229" s="69"/>
      <c r="AT229" s="23" t="s">
        <v>1453</v>
      </c>
      <c r="AU229" s="23" t="s">
        <v>165</v>
      </c>
    </row>
    <row r="230" spans="2:65" s="1" customFormat="1" ht="16.5" customHeight="1">
      <c r="B230" s="173"/>
      <c r="C230" s="174" t="s">
        <v>584</v>
      </c>
      <c r="D230" s="174" t="s">
        <v>160</v>
      </c>
      <c r="E230" s="175" t="s">
        <v>1569</v>
      </c>
      <c r="F230" s="176" t="s">
        <v>1570</v>
      </c>
      <c r="G230" s="177" t="s">
        <v>1452</v>
      </c>
      <c r="H230" s="178">
        <v>0</v>
      </c>
      <c r="I230" s="179"/>
      <c r="J230" s="180">
        <f>ROUND(I230*H230,2)</f>
        <v>0</v>
      </c>
      <c r="K230" s="176" t="s">
        <v>5</v>
      </c>
      <c r="L230" s="40"/>
      <c r="M230" s="181" t="s">
        <v>5</v>
      </c>
      <c r="N230" s="182" t="s">
        <v>44</v>
      </c>
      <c r="O230" s="41"/>
      <c r="P230" s="183">
        <f>O230*H230</f>
        <v>0</v>
      </c>
      <c r="Q230" s="183">
        <v>0</v>
      </c>
      <c r="R230" s="183">
        <f>Q230*H230</f>
        <v>0</v>
      </c>
      <c r="S230" s="183">
        <v>0</v>
      </c>
      <c r="T230" s="184">
        <f>S230*H230</f>
        <v>0</v>
      </c>
      <c r="AR230" s="23" t="s">
        <v>165</v>
      </c>
      <c r="AT230" s="23" t="s">
        <v>160</v>
      </c>
      <c r="AU230" s="23" t="s">
        <v>165</v>
      </c>
      <c r="AY230" s="23" t="s">
        <v>157</v>
      </c>
      <c r="BE230" s="185">
        <f>IF(N230="základní",J230,0)</f>
        <v>0</v>
      </c>
      <c r="BF230" s="185">
        <f>IF(N230="snížená",J230,0)</f>
        <v>0</v>
      </c>
      <c r="BG230" s="185">
        <f>IF(N230="zákl. přenesená",J230,0)</f>
        <v>0</v>
      </c>
      <c r="BH230" s="185">
        <f>IF(N230="sníž. přenesená",J230,0)</f>
        <v>0</v>
      </c>
      <c r="BI230" s="185">
        <f>IF(N230="nulová",J230,0)</f>
        <v>0</v>
      </c>
      <c r="BJ230" s="23" t="s">
        <v>81</v>
      </c>
      <c r="BK230" s="185">
        <f>ROUND(I230*H230,2)</f>
        <v>0</v>
      </c>
      <c r="BL230" s="23" t="s">
        <v>165</v>
      </c>
      <c r="BM230" s="23" t="s">
        <v>861</v>
      </c>
    </row>
    <row r="231" spans="2:47" s="1" customFormat="1" ht="27">
      <c r="B231" s="40"/>
      <c r="D231" s="187" t="s">
        <v>1453</v>
      </c>
      <c r="F231" s="197" t="s">
        <v>1556</v>
      </c>
      <c r="I231" s="148"/>
      <c r="L231" s="40"/>
      <c r="M231" s="196"/>
      <c r="N231" s="41"/>
      <c r="O231" s="41"/>
      <c r="P231" s="41"/>
      <c r="Q231" s="41"/>
      <c r="R231" s="41"/>
      <c r="S231" s="41"/>
      <c r="T231" s="69"/>
      <c r="AT231" s="23" t="s">
        <v>1453</v>
      </c>
      <c r="AU231" s="23" t="s">
        <v>165</v>
      </c>
    </row>
    <row r="232" spans="2:65" s="1" customFormat="1" ht="16.5" customHeight="1">
      <c r="B232" s="173"/>
      <c r="C232" s="174" t="s">
        <v>588</v>
      </c>
      <c r="D232" s="174" t="s">
        <v>160</v>
      </c>
      <c r="E232" s="175" t="s">
        <v>1571</v>
      </c>
      <c r="F232" s="176" t="s">
        <v>1572</v>
      </c>
      <c r="G232" s="177" t="s">
        <v>1452</v>
      </c>
      <c r="H232" s="178">
        <v>0</v>
      </c>
      <c r="I232" s="179"/>
      <c r="J232" s="180">
        <f>ROUND(I232*H232,2)</f>
        <v>0</v>
      </c>
      <c r="K232" s="176" t="s">
        <v>5</v>
      </c>
      <c r="L232" s="40"/>
      <c r="M232" s="181" t="s">
        <v>5</v>
      </c>
      <c r="N232" s="182" t="s">
        <v>44</v>
      </c>
      <c r="O232" s="41"/>
      <c r="P232" s="183">
        <f>O232*H232</f>
        <v>0</v>
      </c>
      <c r="Q232" s="183">
        <v>0</v>
      </c>
      <c r="R232" s="183">
        <f>Q232*H232</f>
        <v>0</v>
      </c>
      <c r="S232" s="183">
        <v>0</v>
      </c>
      <c r="T232" s="184">
        <f>S232*H232</f>
        <v>0</v>
      </c>
      <c r="AR232" s="23" t="s">
        <v>165</v>
      </c>
      <c r="AT232" s="23" t="s">
        <v>160</v>
      </c>
      <c r="AU232" s="23" t="s">
        <v>165</v>
      </c>
      <c r="AY232" s="23" t="s">
        <v>157</v>
      </c>
      <c r="BE232" s="185">
        <f>IF(N232="základní",J232,0)</f>
        <v>0</v>
      </c>
      <c r="BF232" s="185">
        <f>IF(N232="snížená",J232,0)</f>
        <v>0</v>
      </c>
      <c r="BG232" s="185">
        <f>IF(N232="zákl. přenesená",J232,0)</f>
        <v>0</v>
      </c>
      <c r="BH232" s="185">
        <f>IF(N232="sníž. přenesená",J232,0)</f>
        <v>0</v>
      </c>
      <c r="BI232" s="185">
        <f>IF(N232="nulová",J232,0)</f>
        <v>0</v>
      </c>
      <c r="BJ232" s="23" t="s">
        <v>81</v>
      </c>
      <c r="BK232" s="185">
        <f>ROUND(I232*H232,2)</f>
        <v>0</v>
      </c>
      <c r="BL232" s="23" t="s">
        <v>165</v>
      </c>
      <c r="BM232" s="23" t="s">
        <v>872</v>
      </c>
    </row>
    <row r="233" spans="2:65" s="1" customFormat="1" ht="16.5" customHeight="1">
      <c r="B233" s="173"/>
      <c r="C233" s="174" t="s">
        <v>591</v>
      </c>
      <c r="D233" s="174" t="s">
        <v>160</v>
      </c>
      <c r="E233" s="175" t="s">
        <v>856</v>
      </c>
      <c r="F233" s="176" t="s">
        <v>1573</v>
      </c>
      <c r="G233" s="177" t="s">
        <v>1452</v>
      </c>
      <c r="H233" s="178">
        <v>26</v>
      </c>
      <c r="I233" s="179"/>
      <c r="J233" s="180">
        <f>ROUND(I233*H233,2)</f>
        <v>0</v>
      </c>
      <c r="K233" s="176" t="s">
        <v>5</v>
      </c>
      <c r="L233" s="40"/>
      <c r="M233" s="181" t="s">
        <v>5</v>
      </c>
      <c r="N233" s="182" t="s">
        <v>44</v>
      </c>
      <c r="O233" s="41"/>
      <c r="P233" s="183">
        <f>O233*H233</f>
        <v>0</v>
      </c>
      <c r="Q233" s="183">
        <v>0</v>
      </c>
      <c r="R233" s="183">
        <f>Q233*H233</f>
        <v>0</v>
      </c>
      <c r="S233" s="183">
        <v>0</v>
      </c>
      <c r="T233" s="184">
        <f>S233*H233</f>
        <v>0</v>
      </c>
      <c r="AR233" s="23" t="s">
        <v>165</v>
      </c>
      <c r="AT233" s="23" t="s">
        <v>160</v>
      </c>
      <c r="AU233" s="23" t="s">
        <v>165</v>
      </c>
      <c r="AY233" s="23" t="s">
        <v>157</v>
      </c>
      <c r="BE233" s="185">
        <f>IF(N233="základní",J233,0)</f>
        <v>0</v>
      </c>
      <c r="BF233" s="185">
        <f>IF(N233="snížená",J233,0)</f>
        <v>0</v>
      </c>
      <c r="BG233" s="185">
        <f>IF(N233="zákl. přenesená",J233,0)</f>
        <v>0</v>
      </c>
      <c r="BH233" s="185">
        <f>IF(N233="sníž. přenesená",J233,0)</f>
        <v>0</v>
      </c>
      <c r="BI233" s="185">
        <f>IF(N233="nulová",J233,0)</f>
        <v>0</v>
      </c>
      <c r="BJ233" s="23" t="s">
        <v>81</v>
      </c>
      <c r="BK233" s="185">
        <f>ROUND(I233*H233,2)</f>
        <v>0</v>
      </c>
      <c r="BL233" s="23" t="s">
        <v>165</v>
      </c>
      <c r="BM233" s="23" t="s">
        <v>882</v>
      </c>
    </row>
    <row r="234" spans="2:47" s="1" customFormat="1" ht="27">
      <c r="B234" s="40"/>
      <c r="D234" s="187" t="s">
        <v>1453</v>
      </c>
      <c r="F234" s="197" t="s">
        <v>1556</v>
      </c>
      <c r="I234" s="148"/>
      <c r="L234" s="40"/>
      <c r="M234" s="196"/>
      <c r="N234" s="41"/>
      <c r="O234" s="41"/>
      <c r="P234" s="41"/>
      <c r="Q234" s="41"/>
      <c r="R234" s="41"/>
      <c r="S234" s="41"/>
      <c r="T234" s="69"/>
      <c r="AT234" s="23" t="s">
        <v>1453</v>
      </c>
      <c r="AU234" s="23" t="s">
        <v>165</v>
      </c>
    </row>
    <row r="235" spans="2:63" s="13" customFormat="1" ht="21.6" customHeight="1">
      <c r="B235" s="219"/>
      <c r="D235" s="220" t="s">
        <v>72</v>
      </c>
      <c r="E235" s="220" t="s">
        <v>1476</v>
      </c>
      <c r="F235" s="220" t="s">
        <v>1477</v>
      </c>
      <c r="I235" s="221"/>
      <c r="J235" s="222">
        <f>BK235</f>
        <v>0</v>
      </c>
      <c r="L235" s="219"/>
      <c r="M235" s="223"/>
      <c r="N235" s="224"/>
      <c r="O235" s="224"/>
      <c r="P235" s="225">
        <f>SUM(P236:P240)</f>
        <v>0</v>
      </c>
      <c r="Q235" s="224"/>
      <c r="R235" s="225">
        <f>SUM(R236:R240)</f>
        <v>0</v>
      </c>
      <c r="S235" s="224"/>
      <c r="T235" s="226">
        <f>SUM(T236:T240)</f>
        <v>0</v>
      </c>
      <c r="AR235" s="220" t="s">
        <v>81</v>
      </c>
      <c r="AT235" s="227" t="s">
        <v>72</v>
      </c>
      <c r="AU235" s="227" t="s">
        <v>158</v>
      </c>
      <c r="AY235" s="220" t="s">
        <v>157</v>
      </c>
      <c r="BK235" s="228">
        <f>SUM(BK236:BK240)</f>
        <v>0</v>
      </c>
    </row>
    <row r="236" spans="2:65" s="1" customFormat="1" ht="16.5" customHeight="1">
      <c r="B236" s="173"/>
      <c r="C236" s="174" t="s">
        <v>596</v>
      </c>
      <c r="D236" s="174" t="s">
        <v>160</v>
      </c>
      <c r="E236" s="175" t="s">
        <v>1574</v>
      </c>
      <c r="F236" s="176" t="s">
        <v>1575</v>
      </c>
      <c r="G236" s="177" t="s">
        <v>1452</v>
      </c>
      <c r="H236" s="178">
        <v>0</v>
      </c>
      <c r="I236" s="179"/>
      <c r="J236" s="180">
        <f>ROUND(I236*H236,2)</f>
        <v>0</v>
      </c>
      <c r="K236" s="176" t="s">
        <v>5</v>
      </c>
      <c r="L236" s="40"/>
      <c r="M236" s="181" t="s">
        <v>5</v>
      </c>
      <c r="N236" s="182" t="s">
        <v>44</v>
      </c>
      <c r="O236" s="41"/>
      <c r="P236" s="183">
        <f>O236*H236</f>
        <v>0</v>
      </c>
      <c r="Q236" s="183">
        <v>0</v>
      </c>
      <c r="R236" s="183">
        <f>Q236*H236</f>
        <v>0</v>
      </c>
      <c r="S236" s="183">
        <v>0</v>
      </c>
      <c r="T236" s="184">
        <f>S236*H236</f>
        <v>0</v>
      </c>
      <c r="AR236" s="23" t="s">
        <v>165</v>
      </c>
      <c r="AT236" s="23" t="s">
        <v>160</v>
      </c>
      <c r="AU236" s="23" t="s">
        <v>165</v>
      </c>
      <c r="AY236" s="23" t="s">
        <v>157</v>
      </c>
      <c r="BE236" s="185">
        <f>IF(N236="základní",J236,0)</f>
        <v>0</v>
      </c>
      <c r="BF236" s="185">
        <f>IF(N236="snížená",J236,0)</f>
        <v>0</v>
      </c>
      <c r="BG236" s="185">
        <f>IF(N236="zákl. přenesená",J236,0)</f>
        <v>0</v>
      </c>
      <c r="BH236" s="185">
        <f>IF(N236="sníž. přenesená",J236,0)</f>
        <v>0</v>
      </c>
      <c r="BI236" s="185">
        <f>IF(N236="nulová",J236,0)</f>
        <v>0</v>
      </c>
      <c r="BJ236" s="23" t="s">
        <v>81</v>
      </c>
      <c r="BK236" s="185">
        <f>ROUND(I236*H236,2)</f>
        <v>0</v>
      </c>
      <c r="BL236" s="23" t="s">
        <v>165</v>
      </c>
      <c r="BM236" s="23" t="s">
        <v>891</v>
      </c>
    </row>
    <row r="237" spans="2:65" s="1" customFormat="1" ht="16.5" customHeight="1">
      <c r="B237" s="173"/>
      <c r="C237" s="174" t="s">
        <v>601</v>
      </c>
      <c r="D237" s="174" t="s">
        <v>160</v>
      </c>
      <c r="E237" s="175" t="s">
        <v>1576</v>
      </c>
      <c r="F237" s="176" t="s">
        <v>1577</v>
      </c>
      <c r="G237" s="177" t="s">
        <v>1480</v>
      </c>
      <c r="H237" s="178">
        <v>1</v>
      </c>
      <c r="I237" s="179"/>
      <c r="J237" s="180">
        <f>ROUND(I237*H237,2)</f>
        <v>0</v>
      </c>
      <c r="K237" s="176" t="s">
        <v>5</v>
      </c>
      <c r="L237" s="40"/>
      <c r="M237" s="181" t="s">
        <v>5</v>
      </c>
      <c r="N237" s="182" t="s">
        <v>44</v>
      </c>
      <c r="O237" s="41"/>
      <c r="P237" s="183">
        <f>O237*H237</f>
        <v>0</v>
      </c>
      <c r="Q237" s="183">
        <v>0</v>
      </c>
      <c r="R237" s="183">
        <f>Q237*H237</f>
        <v>0</v>
      </c>
      <c r="S237" s="183">
        <v>0</v>
      </c>
      <c r="T237" s="184">
        <f>S237*H237</f>
        <v>0</v>
      </c>
      <c r="AR237" s="23" t="s">
        <v>165</v>
      </c>
      <c r="AT237" s="23" t="s">
        <v>160</v>
      </c>
      <c r="AU237" s="23" t="s">
        <v>165</v>
      </c>
      <c r="AY237" s="23" t="s">
        <v>157</v>
      </c>
      <c r="BE237" s="185">
        <f>IF(N237="základní",J237,0)</f>
        <v>0</v>
      </c>
      <c r="BF237" s="185">
        <f>IF(N237="snížená",J237,0)</f>
        <v>0</v>
      </c>
      <c r="BG237" s="185">
        <f>IF(N237="zákl. přenesená",J237,0)</f>
        <v>0</v>
      </c>
      <c r="BH237" s="185">
        <f>IF(N237="sníž. přenesená",J237,0)</f>
        <v>0</v>
      </c>
      <c r="BI237" s="185">
        <f>IF(N237="nulová",J237,0)</f>
        <v>0</v>
      </c>
      <c r="BJ237" s="23" t="s">
        <v>81</v>
      </c>
      <c r="BK237" s="185">
        <f>ROUND(I237*H237,2)</f>
        <v>0</v>
      </c>
      <c r="BL237" s="23" t="s">
        <v>165</v>
      </c>
      <c r="BM237" s="23" t="s">
        <v>901</v>
      </c>
    </row>
    <row r="238" spans="2:65" s="1" customFormat="1" ht="16.5" customHeight="1">
      <c r="B238" s="173"/>
      <c r="C238" s="174" t="s">
        <v>606</v>
      </c>
      <c r="D238" s="174" t="s">
        <v>160</v>
      </c>
      <c r="E238" s="175" t="s">
        <v>1578</v>
      </c>
      <c r="F238" s="176" t="s">
        <v>1579</v>
      </c>
      <c r="G238" s="177" t="s">
        <v>1452</v>
      </c>
      <c r="H238" s="178">
        <v>26</v>
      </c>
      <c r="I238" s="179"/>
      <c r="J238" s="180">
        <f>ROUND(I238*H238,2)</f>
        <v>0</v>
      </c>
      <c r="K238" s="176" t="s">
        <v>5</v>
      </c>
      <c r="L238" s="40"/>
      <c r="M238" s="181" t="s">
        <v>5</v>
      </c>
      <c r="N238" s="182" t="s">
        <v>44</v>
      </c>
      <c r="O238" s="41"/>
      <c r="P238" s="183">
        <f>O238*H238</f>
        <v>0</v>
      </c>
      <c r="Q238" s="183">
        <v>0</v>
      </c>
      <c r="R238" s="183">
        <f>Q238*H238</f>
        <v>0</v>
      </c>
      <c r="S238" s="183">
        <v>0</v>
      </c>
      <c r="T238" s="184">
        <f>S238*H238</f>
        <v>0</v>
      </c>
      <c r="AR238" s="23" t="s">
        <v>165</v>
      </c>
      <c r="AT238" s="23" t="s">
        <v>160</v>
      </c>
      <c r="AU238" s="23" t="s">
        <v>165</v>
      </c>
      <c r="AY238" s="23" t="s">
        <v>157</v>
      </c>
      <c r="BE238" s="185">
        <f>IF(N238="základní",J238,0)</f>
        <v>0</v>
      </c>
      <c r="BF238" s="185">
        <f>IF(N238="snížená",J238,0)</f>
        <v>0</v>
      </c>
      <c r="BG238" s="185">
        <f>IF(N238="zákl. přenesená",J238,0)</f>
        <v>0</v>
      </c>
      <c r="BH238" s="185">
        <f>IF(N238="sníž. přenesená",J238,0)</f>
        <v>0</v>
      </c>
      <c r="BI238" s="185">
        <f>IF(N238="nulová",J238,0)</f>
        <v>0</v>
      </c>
      <c r="BJ238" s="23" t="s">
        <v>81</v>
      </c>
      <c r="BK238" s="185">
        <f>ROUND(I238*H238,2)</f>
        <v>0</v>
      </c>
      <c r="BL238" s="23" t="s">
        <v>165</v>
      </c>
      <c r="BM238" s="23" t="s">
        <v>911</v>
      </c>
    </row>
    <row r="239" spans="2:65" s="1" customFormat="1" ht="16.5" customHeight="1">
      <c r="B239" s="173"/>
      <c r="C239" s="174" t="s">
        <v>611</v>
      </c>
      <c r="D239" s="174" t="s">
        <v>160</v>
      </c>
      <c r="E239" s="175" t="s">
        <v>1580</v>
      </c>
      <c r="F239" s="176" t="s">
        <v>1581</v>
      </c>
      <c r="G239" s="177" t="s">
        <v>1480</v>
      </c>
      <c r="H239" s="178">
        <v>1</v>
      </c>
      <c r="I239" s="179"/>
      <c r="J239" s="180">
        <f>ROUND(I239*H239,2)</f>
        <v>0</v>
      </c>
      <c r="K239" s="176" t="s">
        <v>5</v>
      </c>
      <c r="L239" s="40"/>
      <c r="M239" s="181" t="s">
        <v>5</v>
      </c>
      <c r="N239" s="182" t="s">
        <v>44</v>
      </c>
      <c r="O239" s="41"/>
      <c r="P239" s="183">
        <f>O239*H239</f>
        <v>0</v>
      </c>
      <c r="Q239" s="183">
        <v>0</v>
      </c>
      <c r="R239" s="183">
        <f>Q239*H239</f>
        <v>0</v>
      </c>
      <c r="S239" s="183">
        <v>0</v>
      </c>
      <c r="T239" s="184">
        <f>S239*H239</f>
        <v>0</v>
      </c>
      <c r="AR239" s="23" t="s">
        <v>165</v>
      </c>
      <c r="AT239" s="23" t="s">
        <v>160</v>
      </c>
      <c r="AU239" s="23" t="s">
        <v>165</v>
      </c>
      <c r="AY239" s="23" t="s">
        <v>157</v>
      </c>
      <c r="BE239" s="185">
        <f>IF(N239="základní",J239,0)</f>
        <v>0</v>
      </c>
      <c r="BF239" s="185">
        <f>IF(N239="snížená",J239,0)</f>
        <v>0</v>
      </c>
      <c r="BG239" s="185">
        <f>IF(N239="zákl. přenesená",J239,0)</f>
        <v>0</v>
      </c>
      <c r="BH239" s="185">
        <f>IF(N239="sníž. přenesená",J239,0)</f>
        <v>0</v>
      </c>
      <c r="BI239" s="185">
        <f>IF(N239="nulová",J239,0)</f>
        <v>0</v>
      </c>
      <c r="BJ239" s="23" t="s">
        <v>81</v>
      </c>
      <c r="BK239" s="185">
        <f>ROUND(I239*H239,2)</f>
        <v>0</v>
      </c>
      <c r="BL239" s="23" t="s">
        <v>165</v>
      </c>
      <c r="BM239" s="23" t="s">
        <v>919</v>
      </c>
    </row>
    <row r="240" spans="2:47" s="1" customFormat="1" ht="27">
      <c r="B240" s="40"/>
      <c r="D240" s="187" t="s">
        <v>1453</v>
      </c>
      <c r="F240" s="197" t="s">
        <v>1582</v>
      </c>
      <c r="I240" s="148"/>
      <c r="L240" s="40"/>
      <c r="M240" s="196"/>
      <c r="N240" s="41"/>
      <c r="O240" s="41"/>
      <c r="P240" s="41"/>
      <c r="Q240" s="41"/>
      <c r="R240" s="41"/>
      <c r="S240" s="41"/>
      <c r="T240" s="69"/>
      <c r="AT240" s="23" t="s">
        <v>1453</v>
      </c>
      <c r="AU240" s="23" t="s">
        <v>165</v>
      </c>
    </row>
    <row r="241" spans="2:63" s="13" customFormat="1" ht="21.6" customHeight="1">
      <c r="B241" s="219"/>
      <c r="D241" s="220" t="s">
        <v>72</v>
      </c>
      <c r="E241" s="220" t="s">
        <v>1503</v>
      </c>
      <c r="F241" s="220" t="s">
        <v>1504</v>
      </c>
      <c r="I241" s="221"/>
      <c r="J241" s="222">
        <f>BK241</f>
        <v>0</v>
      </c>
      <c r="L241" s="219"/>
      <c r="M241" s="223"/>
      <c r="N241" s="224"/>
      <c r="O241" s="224"/>
      <c r="P241" s="225">
        <f>SUM(P242:P247)</f>
        <v>0</v>
      </c>
      <c r="Q241" s="224"/>
      <c r="R241" s="225">
        <f>SUM(R242:R247)</f>
        <v>0</v>
      </c>
      <c r="S241" s="224"/>
      <c r="T241" s="226">
        <f>SUM(T242:T247)</f>
        <v>0</v>
      </c>
      <c r="AR241" s="220" t="s">
        <v>81</v>
      </c>
      <c r="AT241" s="227" t="s">
        <v>72</v>
      </c>
      <c r="AU241" s="227" t="s">
        <v>158</v>
      </c>
      <c r="AY241" s="220" t="s">
        <v>157</v>
      </c>
      <c r="BK241" s="228">
        <f>SUM(BK242:BK247)</f>
        <v>0</v>
      </c>
    </row>
    <row r="242" spans="2:65" s="1" customFormat="1" ht="16.5" customHeight="1">
      <c r="B242" s="173"/>
      <c r="C242" s="174" t="s">
        <v>616</v>
      </c>
      <c r="D242" s="174" t="s">
        <v>160</v>
      </c>
      <c r="E242" s="175" t="s">
        <v>1583</v>
      </c>
      <c r="F242" s="176" t="s">
        <v>1584</v>
      </c>
      <c r="G242" s="177" t="s">
        <v>1452</v>
      </c>
      <c r="H242" s="178">
        <v>1100</v>
      </c>
      <c r="I242" s="179"/>
      <c r="J242" s="180">
        <f>ROUND(I242*H242,2)</f>
        <v>0</v>
      </c>
      <c r="K242" s="176" t="s">
        <v>5</v>
      </c>
      <c r="L242" s="40"/>
      <c r="M242" s="181" t="s">
        <v>5</v>
      </c>
      <c r="N242" s="182" t="s">
        <v>44</v>
      </c>
      <c r="O242" s="41"/>
      <c r="P242" s="183">
        <f>O242*H242</f>
        <v>0</v>
      </c>
      <c r="Q242" s="183">
        <v>0</v>
      </c>
      <c r="R242" s="183">
        <f>Q242*H242</f>
        <v>0</v>
      </c>
      <c r="S242" s="183">
        <v>0</v>
      </c>
      <c r="T242" s="184">
        <f>S242*H242</f>
        <v>0</v>
      </c>
      <c r="AR242" s="23" t="s">
        <v>165</v>
      </c>
      <c r="AT242" s="23" t="s">
        <v>160</v>
      </c>
      <c r="AU242" s="23" t="s">
        <v>165</v>
      </c>
      <c r="AY242" s="23" t="s">
        <v>157</v>
      </c>
      <c r="BE242" s="185">
        <f>IF(N242="základní",J242,0)</f>
        <v>0</v>
      </c>
      <c r="BF242" s="185">
        <f>IF(N242="snížená",J242,0)</f>
        <v>0</v>
      </c>
      <c r="BG242" s="185">
        <f>IF(N242="zákl. přenesená",J242,0)</f>
        <v>0</v>
      </c>
      <c r="BH242" s="185">
        <f>IF(N242="sníž. přenesená",J242,0)</f>
        <v>0</v>
      </c>
      <c r="BI242" s="185">
        <f>IF(N242="nulová",J242,0)</f>
        <v>0</v>
      </c>
      <c r="BJ242" s="23" t="s">
        <v>81</v>
      </c>
      <c r="BK242" s="185">
        <f>ROUND(I242*H242,2)</f>
        <v>0</v>
      </c>
      <c r="BL242" s="23" t="s">
        <v>165</v>
      </c>
      <c r="BM242" s="23" t="s">
        <v>928</v>
      </c>
    </row>
    <row r="243" spans="2:47" s="1" customFormat="1" ht="27">
      <c r="B243" s="40"/>
      <c r="D243" s="187" t="s">
        <v>1453</v>
      </c>
      <c r="F243" s="197" t="s">
        <v>1585</v>
      </c>
      <c r="I243" s="148"/>
      <c r="L243" s="40"/>
      <c r="M243" s="196"/>
      <c r="N243" s="41"/>
      <c r="O243" s="41"/>
      <c r="P243" s="41"/>
      <c r="Q243" s="41"/>
      <c r="R243" s="41"/>
      <c r="S243" s="41"/>
      <c r="T243" s="69"/>
      <c r="AT243" s="23" t="s">
        <v>1453</v>
      </c>
      <c r="AU243" s="23" t="s">
        <v>165</v>
      </c>
    </row>
    <row r="244" spans="2:65" s="1" customFormat="1" ht="16.5" customHeight="1">
      <c r="B244" s="173"/>
      <c r="C244" s="174" t="s">
        <v>621</v>
      </c>
      <c r="D244" s="174" t="s">
        <v>160</v>
      </c>
      <c r="E244" s="175" t="s">
        <v>1586</v>
      </c>
      <c r="F244" s="176" t="s">
        <v>1587</v>
      </c>
      <c r="G244" s="177" t="s">
        <v>458</v>
      </c>
      <c r="H244" s="178">
        <v>20</v>
      </c>
      <c r="I244" s="179"/>
      <c r="J244" s="180">
        <f>ROUND(I244*H244,2)</f>
        <v>0</v>
      </c>
      <c r="K244" s="176" t="s">
        <v>5</v>
      </c>
      <c r="L244" s="40"/>
      <c r="M244" s="181" t="s">
        <v>5</v>
      </c>
      <c r="N244" s="182" t="s">
        <v>44</v>
      </c>
      <c r="O244" s="41"/>
      <c r="P244" s="183">
        <f>O244*H244</f>
        <v>0</v>
      </c>
      <c r="Q244" s="183">
        <v>0</v>
      </c>
      <c r="R244" s="183">
        <f>Q244*H244</f>
        <v>0</v>
      </c>
      <c r="S244" s="183">
        <v>0</v>
      </c>
      <c r="T244" s="184">
        <f>S244*H244</f>
        <v>0</v>
      </c>
      <c r="AR244" s="23" t="s">
        <v>165</v>
      </c>
      <c r="AT244" s="23" t="s">
        <v>160</v>
      </c>
      <c r="AU244" s="23" t="s">
        <v>165</v>
      </c>
      <c r="AY244" s="23" t="s">
        <v>157</v>
      </c>
      <c r="BE244" s="185">
        <f>IF(N244="základní",J244,0)</f>
        <v>0</v>
      </c>
      <c r="BF244" s="185">
        <f>IF(N244="snížená",J244,0)</f>
        <v>0</v>
      </c>
      <c r="BG244" s="185">
        <f>IF(N244="zákl. přenesená",J244,0)</f>
        <v>0</v>
      </c>
      <c r="BH244" s="185">
        <f>IF(N244="sníž. přenesená",J244,0)</f>
        <v>0</v>
      </c>
      <c r="BI244" s="185">
        <f>IF(N244="nulová",J244,0)</f>
        <v>0</v>
      </c>
      <c r="BJ244" s="23" t="s">
        <v>81</v>
      </c>
      <c r="BK244" s="185">
        <f>ROUND(I244*H244,2)</f>
        <v>0</v>
      </c>
      <c r="BL244" s="23" t="s">
        <v>165</v>
      </c>
      <c r="BM244" s="23" t="s">
        <v>937</v>
      </c>
    </row>
    <row r="245" spans="2:47" s="1" customFormat="1" ht="27">
      <c r="B245" s="40"/>
      <c r="D245" s="187" t="s">
        <v>1453</v>
      </c>
      <c r="F245" s="197" t="s">
        <v>1556</v>
      </c>
      <c r="I245" s="148"/>
      <c r="L245" s="40"/>
      <c r="M245" s="196"/>
      <c r="N245" s="41"/>
      <c r="O245" s="41"/>
      <c r="P245" s="41"/>
      <c r="Q245" s="41"/>
      <c r="R245" s="41"/>
      <c r="S245" s="41"/>
      <c r="T245" s="69"/>
      <c r="AT245" s="23" t="s">
        <v>1453</v>
      </c>
      <c r="AU245" s="23" t="s">
        <v>165</v>
      </c>
    </row>
    <row r="246" spans="2:65" s="1" customFormat="1" ht="16.5" customHeight="1">
      <c r="B246" s="173"/>
      <c r="C246" s="174" t="s">
        <v>646</v>
      </c>
      <c r="D246" s="174" t="s">
        <v>160</v>
      </c>
      <c r="E246" s="175" t="s">
        <v>1588</v>
      </c>
      <c r="F246" s="176" t="s">
        <v>1589</v>
      </c>
      <c r="G246" s="177" t="s">
        <v>458</v>
      </c>
      <c r="H246" s="178">
        <v>20</v>
      </c>
      <c r="I246" s="179"/>
      <c r="J246" s="180">
        <f>ROUND(I246*H246,2)</f>
        <v>0</v>
      </c>
      <c r="K246" s="176" t="s">
        <v>5</v>
      </c>
      <c r="L246" s="40"/>
      <c r="M246" s="181" t="s">
        <v>5</v>
      </c>
      <c r="N246" s="182" t="s">
        <v>44</v>
      </c>
      <c r="O246" s="41"/>
      <c r="P246" s="183">
        <f>O246*H246</f>
        <v>0</v>
      </c>
      <c r="Q246" s="183">
        <v>0</v>
      </c>
      <c r="R246" s="183">
        <f>Q246*H246</f>
        <v>0</v>
      </c>
      <c r="S246" s="183">
        <v>0</v>
      </c>
      <c r="T246" s="184">
        <f>S246*H246</f>
        <v>0</v>
      </c>
      <c r="AR246" s="23" t="s">
        <v>165</v>
      </c>
      <c r="AT246" s="23" t="s">
        <v>160</v>
      </c>
      <c r="AU246" s="23" t="s">
        <v>165</v>
      </c>
      <c r="AY246" s="23" t="s">
        <v>157</v>
      </c>
      <c r="BE246" s="185">
        <f>IF(N246="základní",J246,0)</f>
        <v>0</v>
      </c>
      <c r="BF246" s="185">
        <f>IF(N246="snížená",J246,0)</f>
        <v>0</v>
      </c>
      <c r="BG246" s="185">
        <f>IF(N246="zákl. přenesená",J246,0)</f>
        <v>0</v>
      </c>
      <c r="BH246" s="185">
        <f>IF(N246="sníž. přenesená",J246,0)</f>
        <v>0</v>
      </c>
      <c r="BI246" s="185">
        <f>IF(N246="nulová",J246,0)</f>
        <v>0</v>
      </c>
      <c r="BJ246" s="23" t="s">
        <v>81</v>
      </c>
      <c r="BK246" s="185">
        <f>ROUND(I246*H246,2)</f>
        <v>0</v>
      </c>
      <c r="BL246" s="23" t="s">
        <v>165</v>
      </c>
      <c r="BM246" s="23" t="s">
        <v>947</v>
      </c>
    </row>
    <row r="247" spans="2:65" s="1" customFormat="1" ht="16.5" customHeight="1">
      <c r="B247" s="173"/>
      <c r="C247" s="174" t="s">
        <v>651</v>
      </c>
      <c r="D247" s="174" t="s">
        <v>160</v>
      </c>
      <c r="E247" s="175" t="s">
        <v>1590</v>
      </c>
      <c r="F247" s="176" t="s">
        <v>1591</v>
      </c>
      <c r="G247" s="177" t="s">
        <v>1480</v>
      </c>
      <c r="H247" s="178">
        <v>1</v>
      </c>
      <c r="I247" s="179"/>
      <c r="J247" s="180">
        <f>ROUND(I247*H247,2)</f>
        <v>0</v>
      </c>
      <c r="K247" s="176" t="s">
        <v>5</v>
      </c>
      <c r="L247" s="40"/>
      <c r="M247" s="181" t="s">
        <v>5</v>
      </c>
      <c r="N247" s="182" t="s">
        <v>44</v>
      </c>
      <c r="O247" s="41"/>
      <c r="P247" s="183">
        <f>O247*H247</f>
        <v>0</v>
      </c>
      <c r="Q247" s="183">
        <v>0</v>
      </c>
      <c r="R247" s="183">
        <f>Q247*H247</f>
        <v>0</v>
      </c>
      <c r="S247" s="183">
        <v>0</v>
      </c>
      <c r="T247" s="184">
        <f>S247*H247</f>
        <v>0</v>
      </c>
      <c r="AR247" s="23" t="s">
        <v>165</v>
      </c>
      <c r="AT247" s="23" t="s">
        <v>160</v>
      </c>
      <c r="AU247" s="23" t="s">
        <v>165</v>
      </c>
      <c r="AY247" s="23" t="s">
        <v>157</v>
      </c>
      <c r="BE247" s="185">
        <f>IF(N247="základní",J247,0)</f>
        <v>0</v>
      </c>
      <c r="BF247" s="185">
        <f>IF(N247="snížená",J247,0)</f>
        <v>0</v>
      </c>
      <c r="BG247" s="185">
        <f>IF(N247="zákl. přenesená",J247,0)</f>
        <v>0</v>
      </c>
      <c r="BH247" s="185">
        <f>IF(N247="sníž. přenesená",J247,0)</f>
        <v>0</v>
      </c>
      <c r="BI247" s="185">
        <f>IF(N247="nulová",J247,0)</f>
        <v>0</v>
      </c>
      <c r="BJ247" s="23" t="s">
        <v>81</v>
      </c>
      <c r="BK247" s="185">
        <f>ROUND(I247*H247,2)</f>
        <v>0</v>
      </c>
      <c r="BL247" s="23" t="s">
        <v>165</v>
      </c>
      <c r="BM247" s="23" t="s">
        <v>955</v>
      </c>
    </row>
    <row r="248" spans="2:63" s="13" customFormat="1" ht="21.6" customHeight="1">
      <c r="B248" s="219"/>
      <c r="D248" s="220" t="s">
        <v>72</v>
      </c>
      <c r="E248" s="220" t="s">
        <v>1521</v>
      </c>
      <c r="F248" s="220" t="s">
        <v>1522</v>
      </c>
      <c r="I248" s="221"/>
      <c r="J248" s="222">
        <f>BK248</f>
        <v>0</v>
      </c>
      <c r="L248" s="219"/>
      <c r="M248" s="223"/>
      <c r="N248" s="224"/>
      <c r="O248" s="224"/>
      <c r="P248" s="225">
        <f>SUM(P249:P254)</f>
        <v>0</v>
      </c>
      <c r="Q248" s="224"/>
      <c r="R248" s="225">
        <f>SUM(R249:R254)</f>
        <v>0</v>
      </c>
      <c r="S248" s="224"/>
      <c r="T248" s="226">
        <f>SUM(T249:T254)</f>
        <v>0</v>
      </c>
      <c r="AR248" s="220" t="s">
        <v>81</v>
      </c>
      <c r="AT248" s="227" t="s">
        <v>72</v>
      </c>
      <c r="AU248" s="227" t="s">
        <v>158</v>
      </c>
      <c r="AY248" s="220" t="s">
        <v>157</v>
      </c>
      <c r="BK248" s="228">
        <f>SUM(BK249:BK254)</f>
        <v>0</v>
      </c>
    </row>
    <row r="249" spans="2:65" s="1" customFormat="1" ht="16.5" customHeight="1">
      <c r="B249" s="173"/>
      <c r="C249" s="174" t="s">
        <v>657</v>
      </c>
      <c r="D249" s="174" t="s">
        <v>160</v>
      </c>
      <c r="E249" s="175" t="s">
        <v>1523</v>
      </c>
      <c r="F249" s="176" t="s">
        <v>1524</v>
      </c>
      <c r="G249" s="177" t="s">
        <v>458</v>
      </c>
      <c r="H249" s="178">
        <v>520</v>
      </c>
      <c r="I249" s="179"/>
      <c r="J249" s="180">
        <f>ROUND(I249*H249,2)</f>
        <v>0</v>
      </c>
      <c r="K249" s="176" t="s">
        <v>5</v>
      </c>
      <c r="L249" s="40"/>
      <c r="M249" s="181" t="s">
        <v>5</v>
      </c>
      <c r="N249" s="182" t="s">
        <v>44</v>
      </c>
      <c r="O249" s="41"/>
      <c r="P249" s="183">
        <f>O249*H249</f>
        <v>0</v>
      </c>
      <c r="Q249" s="183">
        <v>0</v>
      </c>
      <c r="R249" s="183">
        <f>Q249*H249</f>
        <v>0</v>
      </c>
      <c r="S249" s="183">
        <v>0</v>
      </c>
      <c r="T249" s="184">
        <f>S249*H249</f>
        <v>0</v>
      </c>
      <c r="AR249" s="23" t="s">
        <v>165</v>
      </c>
      <c r="AT249" s="23" t="s">
        <v>160</v>
      </c>
      <c r="AU249" s="23" t="s">
        <v>165</v>
      </c>
      <c r="AY249" s="23" t="s">
        <v>157</v>
      </c>
      <c r="BE249" s="185">
        <f>IF(N249="základní",J249,0)</f>
        <v>0</v>
      </c>
      <c r="BF249" s="185">
        <f>IF(N249="snížená",J249,0)</f>
        <v>0</v>
      </c>
      <c r="BG249" s="185">
        <f>IF(N249="zákl. přenesená",J249,0)</f>
        <v>0</v>
      </c>
      <c r="BH249" s="185">
        <f>IF(N249="sníž. přenesená",J249,0)</f>
        <v>0</v>
      </c>
      <c r="BI249" s="185">
        <f>IF(N249="nulová",J249,0)</f>
        <v>0</v>
      </c>
      <c r="BJ249" s="23" t="s">
        <v>81</v>
      </c>
      <c r="BK249" s="185">
        <f>ROUND(I249*H249,2)</f>
        <v>0</v>
      </c>
      <c r="BL249" s="23" t="s">
        <v>165</v>
      </c>
      <c r="BM249" s="23" t="s">
        <v>966</v>
      </c>
    </row>
    <row r="250" spans="2:65" s="1" customFormat="1" ht="16.5" customHeight="1">
      <c r="B250" s="173"/>
      <c r="C250" s="174" t="s">
        <v>662</v>
      </c>
      <c r="D250" s="174" t="s">
        <v>160</v>
      </c>
      <c r="E250" s="175" t="s">
        <v>1525</v>
      </c>
      <c r="F250" s="176" t="s">
        <v>1526</v>
      </c>
      <c r="G250" s="177" t="s">
        <v>458</v>
      </c>
      <c r="H250" s="178">
        <v>520</v>
      </c>
      <c r="I250" s="179"/>
      <c r="J250" s="180">
        <f>ROUND(I250*H250,2)</f>
        <v>0</v>
      </c>
      <c r="K250" s="176" t="s">
        <v>5</v>
      </c>
      <c r="L250" s="40"/>
      <c r="M250" s="181" t="s">
        <v>5</v>
      </c>
      <c r="N250" s="182" t="s">
        <v>44</v>
      </c>
      <c r="O250" s="41"/>
      <c r="P250" s="183">
        <f>O250*H250</f>
        <v>0</v>
      </c>
      <c r="Q250" s="183">
        <v>0</v>
      </c>
      <c r="R250" s="183">
        <f>Q250*H250</f>
        <v>0</v>
      </c>
      <c r="S250" s="183">
        <v>0</v>
      </c>
      <c r="T250" s="184">
        <f>S250*H250</f>
        <v>0</v>
      </c>
      <c r="AR250" s="23" t="s">
        <v>165</v>
      </c>
      <c r="AT250" s="23" t="s">
        <v>160</v>
      </c>
      <c r="AU250" s="23" t="s">
        <v>165</v>
      </c>
      <c r="AY250" s="23" t="s">
        <v>157</v>
      </c>
      <c r="BE250" s="185">
        <f>IF(N250="základní",J250,0)</f>
        <v>0</v>
      </c>
      <c r="BF250" s="185">
        <f>IF(N250="snížená",J250,0)</f>
        <v>0</v>
      </c>
      <c r="BG250" s="185">
        <f>IF(N250="zákl. přenesená",J250,0)</f>
        <v>0</v>
      </c>
      <c r="BH250" s="185">
        <f>IF(N250="sníž. přenesená",J250,0)</f>
        <v>0</v>
      </c>
      <c r="BI250" s="185">
        <f>IF(N250="nulová",J250,0)</f>
        <v>0</v>
      </c>
      <c r="BJ250" s="23" t="s">
        <v>81</v>
      </c>
      <c r="BK250" s="185">
        <f>ROUND(I250*H250,2)</f>
        <v>0</v>
      </c>
      <c r="BL250" s="23" t="s">
        <v>165</v>
      </c>
      <c r="BM250" s="23" t="s">
        <v>976</v>
      </c>
    </row>
    <row r="251" spans="2:65" s="1" customFormat="1" ht="16.5" customHeight="1">
      <c r="B251" s="173"/>
      <c r="C251" s="174" t="s">
        <v>668</v>
      </c>
      <c r="D251" s="174" t="s">
        <v>160</v>
      </c>
      <c r="E251" s="175" t="s">
        <v>1592</v>
      </c>
      <c r="F251" s="176" t="s">
        <v>1593</v>
      </c>
      <c r="G251" s="177" t="s">
        <v>1452</v>
      </c>
      <c r="H251" s="178">
        <v>18</v>
      </c>
      <c r="I251" s="179"/>
      <c r="J251" s="180">
        <f>ROUND(I251*H251,2)</f>
        <v>0</v>
      </c>
      <c r="K251" s="176" t="s">
        <v>5</v>
      </c>
      <c r="L251" s="40"/>
      <c r="M251" s="181" t="s">
        <v>5</v>
      </c>
      <c r="N251" s="182" t="s">
        <v>44</v>
      </c>
      <c r="O251" s="41"/>
      <c r="P251" s="183">
        <f>O251*H251</f>
        <v>0</v>
      </c>
      <c r="Q251" s="183">
        <v>0</v>
      </c>
      <c r="R251" s="183">
        <f>Q251*H251</f>
        <v>0</v>
      </c>
      <c r="S251" s="183">
        <v>0</v>
      </c>
      <c r="T251" s="184">
        <f>S251*H251</f>
        <v>0</v>
      </c>
      <c r="AR251" s="23" t="s">
        <v>165</v>
      </c>
      <c r="AT251" s="23" t="s">
        <v>160</v>
      </c>
      <c r="AU251" s="23" t="s">
        <v>165</v>
      </c>
      <c r="AY251" s="23" t="s">
        <v>157</v>
      </c>
      <c r="BE251" s="185">
        <f>IF(N251="základní",J251,0)</f>
        <v>0</v>
      </c>
      <c r="BF251" s="185">
        <f>IF(N251="snížená",J251,0)</f>
        <v>0</v>
      </c>
      <c r="BG251" s="185">
        <f>IF(N251="zákl. přenesená",J251,0)</f>
        <v>0</v>
      </c>
      <c r="BH251" s="185">
        <f>IF(N251="sníž. přenesená",J251,0)</f>
        <v>0</v>
      </c>
      <c r="BI251" s="185">
        <f>IF(N251="nulová",J251,0)</f>
        <v>0</v>
      </c>
      <c r="BJ251" s="23" t="s">
        <v>81</v>
      </c>
      <c r="BK251" s="185">
        <f>ROUND(I251*H251,2)</f>
        <v>0</v>
      </c>
      <c r="BL251" s="23" t="s">
        <v>165</v>
      </c>
      <c r="BM251" s="23" t="s">
        <v>986</v>
      </c>
    </row>
    <row r="252" spans="2:65" s="1" customFormat="1" ht="16.5" customHeight="1">
      <c r="B252" s="173"/>
      <c r="C252" s="174" t="s">
        <v>673</v>
      </c>
      <c r="D252" s="174" t="s">
        <v>160</v>
      </c>
      <c r="E252" s="175" t="s">
        <v>1594</v>
      </c>
      <c r="F252" s="176" t="s">
        <v>1595</v>
      </c>
      <c r="G252" s="177" t="s">
        <v>458</v>
      </c>
      <c r="H252" s="178">
        <v>20</v>
      </c>
      <c r="I252" s="179"/>
      <c r="J252" s="180">
        <f>ROUND(I252*H252,2)</f>
        <v>0</v>
      </c>
      <c r="K252" s="176" t="s">
        <v>5</v>
      </c>
      <c r="L252" s="40"/>
      <c r="M252" s="181" t="s">
        <v>5</v>
      </c>
      <c r="N252" s="182" t="s">
        <v>44</v>
      </c>
      <c r="O252" s="41"/>
      <c r="P252" s="183">
        <f>O252*H252</f>
        <v>0</v>
      </c>
      <c r="Q252" s="183">
        <v>0</v>
      </c>
      <c r="R252" s="183">
        <f>Q252*H252</f>
        <v>0</v>
      </c>
      <c r="S252" s="183">
        <v>0</v>
      </c>
      <c r="T252" s="184">
        <f>S252*H252</f>
        <v>0</v>
      </c>
      <c r="AR252" s="23" t="s">
        <v>165</v>
      </c>
      <c r="AT252" s="23" t="s">
        <v>160</v>
      </c>
      <c r="AU252" s="23" t="s">
        <v>165</v>
      </c>
      <c r="AY252" s="23" t="s">
        <v>157</v>
      </c>
      <c r="BE252" s="185">
        <f>IF(N252="základní",J252,0)</f>
        <v>0</v>
      </c>
      <c r="BF252" s="185">
        <f>IF(N252="snížená",J252,0)</f>
        <v>0</v>
      </c>
      <c r="BG252" s="185">
        <f>IF(N252="zákl. přenesená",J252,0)</f>
        <v>0</v>
      </c>
      <c r="BH252" s="185">
        <f>IF(N252="sníž. přenesená",J252,0)</f>
        <v>0</v>
      </c>
      <c r="BI252" s="185">
        <f>IF(N252="nulová",J252,0)</f>
        <v>0</v>
      </c>
      <c r="BJ252" s="23" t="s">
        <v>81</v>
      </c>
      <c r="BK252" s="185">
        <f>ROUND(I252*H252,2)</f>
        <v>0</v>
      </c>
      <c r="BL252" s="23" t="s">
        <v>165</v>
      </c>
      <c r="BM252" s="23" t="s">
        <v>996</v>
      </c>
    </row>
    <row r="253" spans="2:65" s="1" customFormat="1" ht="16.5" customHeight="1">
      <c r="B253" s="173"/>
      <c r="C253" s="174" t="s">
        <v>677</v>
      </c>
      <c r="D253" s="174" t="s">
        <v>160</v>
      </c>
      <c r="E253" s="175" t="s">
        <v>1531</v>
      </c>
      <c r="F253" s="176" t="s">
        <v>1532</v>
      </c>
      <c r="G253" s="177" t="s">
        <v>1480</v>
      </c>
      <c r="H253" s="178">
        <v>1</v>
      </c>
      <c r="I253" s="179"/>
      <c r="J253" s="180">
        <f>ROUND(I253*H253,2)</f>
        <v>0</v>
      </c>
      <c r="K253" s="176" t="s">
        <v>5</v>
      </c>
      <c r="L253" s="40"/>
      <c r="M253" s="181" t="s">
        <v>5</v>
      </c>
      <c r="N253" s="182" t="s">
        <v>44</v>
      </c>
      <c r="O253" s="41"/>
      <c r="P253" s="183">
        <f>O253*H253</f>
        <v>0</v>
      </c>
      <c r="Q253" s="183">
        <v>0</v>
      </c>
      <c r="R253" s="183">
        <f>Q253*H253</f>
        <v>0</v>
      </c>
      <c r="S253" s="183">
        <v>0</v>
      </c>
      <c r="T253" s="184">
        <f>S253*H253</f>
        <v>0</v>
      </c>
      <c r="AR253" s="23" t="s">
        <v>165</v>
      </c>
      <c r="AT253" s="23" t="s">
        <v>160</v>
      </c>
      <c r="AU253" s="23" t="s">
        <v>165</v>
      </c>
      <c r="AY253" s="23" t="s">
        <v>157</v>
      </c>
      <c r="BE253" s="185">
        <f>IF(N253="základní",J253,0)</f>
        <v>0</v>
      </c>
      <c r="BF253" s="185">
        <f>IF(N253="snížená",J253,0)</f>
        <v>0</v>
      </c>
      <c r="BG253" s="185">
        <f>IF(N253="zákl. přenesená",J253,0)</f>
        <v>0</v>
      </c>
      <c r="BH253" s="185">
        <f>IF(N253="sníž. přenesená",J253,0)</f>
        <v>0</v>
      </c>
      <c r="BI253" s="185">
        <f>IF(N253="nulová",J253,0)</f>
        <v>0</v>
      </c>
      <c r="BJ253" s="23" t="s">
        <v>81</v>
      </c>
      <c r="BK253" s="185">
        <f>ROUND(I253*H253,2)</f>
        <v>0</v>
      </c>
      <c r="BL253" s="23" t="s">
        <v>165</v>
      </c>
      <c r="BM253" s="23" t="s">
        <v>1008</v>
      </c>
    </row>
    <row r="254" spans="2:47" s="1" customFormat="1" ht="27">
      <c r="B254" s="40"/>
      <c r="D254" s="187" t="s">
        <v>1453</v>
      </c>
      <c r="F254" s="197" t="s">
        <v>1582</v>
      </c>
      <c r="I254" s="148"/>
      <c r="L254" s="40"/>
      <c r="M254" s="196"/>
      <c r="N254" s="41"/>
      <c r="O254" s="41"/>
      <c r="P254" s="41"/>
      <c r="Q254" s="41"/>
      <c r="R254" s="41"/>
      <c r="S254" s="41"/>
      <c r="T254" s="69"/>
      <c r="AT254" s="23" t="s">
        <v>1453</v>
      </c>
      <c r="AU254" s="23" t="s">
        <v>165</v>
      </c>
    </row>
    <row r="255" spans="2:63" s="13" customFormat="1" ht="21.6" customHeight="1">
      <c r="B255" s="219"/>
      <c r="D255" s="220" t="s">
        <v>72</v>
      </c>
      <c r="E255" s="220" t="s">
        <v>1596</v>
      </c>
      <c r="F255" s="220" t="s">
        <v>1597</v>
      </c>
      <c r="I255" s="221"/>
      <c r="J255" s="222">
        <f>BK255</f>
        <v>0</v>
      </c>
      <c r="L255" s="219"/>
      <c r="M255" s="223"/>
      <c r="N255" s="224"/>
      <c r="O255" s="224"/>
      <c r="P255" s="225">
        <f>SUM(P256:P257)</f>
        <v>0</v>
      </c>
      <c r="Q255" s="224"/>
      <c r="R255" s="225">
        <f>SUM(R256:R257)</f>
        <v>0</v>
      </c>
      <c r="S255" s="224"/>
      <c r="T255" s="226">
        <f>SUM(T256:T257)</f>
        <v>0</v>
      </c>
      <c r="AR255" s="220" t="s">
        <v>81</v>
      </c>
      <c r="AT255" s="227" t="s">
        <v>72</v>
      </c>
      <c r="AU255" s="227" t="s">
        <v>158</v>
      </c>
      <c r="AY255" s="220" t="s">
        <v>157</v>
      </c>
      <c r="BK255" s="228">
        <f>SUM(BK256:BK257)</f>
        <v>0</v>
      </c>
    </row>
    <row r="256" spans="2:65" s="1" customFormat="1" ht="16.5" customHeight="1">
      <c r="B256" s="173"/>
      <c r="C256" s="174" t="s">
        <v>682</v>
      </c>
      <c r="D256" s="174" t="s">
        <v>160</v>
      </c>
      <c r="E256" s="175" t="s">
        <v>1598</v>
      </c>
      <c r="F256" s="176" t="s">
        <v>1599</v>
      </c>
      <c r="G256" s="177" t="s">
        <v>458</v>
      </c>
      <c r="H256" s="178">
        <v>310</v>
      </c>
      <c r="I256" s="179"/>
      <c r="J256" s="180">
        <f>ROUND(I256*H256,2)</f>
        <v>0</v>
      </c>
      <c r="K256" s="176" t="s">
        <v>5</v>
      </c>
      <c r="L256" s="40"/>
      <c r="M256" s="181" t="s">
        <v>5</v>
      </c>
      <c r="N256" s="182" t="s">
        <v>44</v>
      </c>
      <c r="O256" s="41"/>
      <c r="P256" s="183">
        <f>O256*H256</f>
        <v>0</v>
      </c>
      <c r="Q256" s="183">
        <v>0</v>
      </c>
      <c r="R256" s="183">
        <f>Q256*H256</f>
        <v>0</v>
      </c>
      <c r="S256" s="183">
        <v>0</v>
      </c>
      <c r="T256" s="184">
        <f>S256*H256</f>
        <v>0</v>
      </c>
      <c r="AR256" s="23" t="s">
        <v>165</v>
      </c>
      <c r="AT256" s="23" t="s">
        <v>160</v>
      </c>
      <c r="AU256" s="23" t="s">
        <v>165</v>
      </c>
      <c r="AY256" s="23" t="s">
        <v>157</v>
      </c>
      <c r="BE256" s="185">
        <f>IF(N256="základní",J256,0)</f>
        <v>0</v>
      </c>
      <c r="BF256" s="185">
        <f>IF(N256="snížená",J256,0)</f>
        <v>0</v>
      </c>
      <c r="BG256" s="185">
        <f>IF(N256="zákl. přenesená",J256,0)</f>
        <v>0</v>
      </c>
      <c r="BH256" s="185">
        <f>IF(N256="sníž. přenesená",J256,0)</f>
        <v>0</v>
      </c>
      <c r="BI256" s="185">
        <f>IF(N256="nulová",J256,0)</f>
        <v>0</v>
      </c>
      <c r="BJ256" s="23" t="s">
        <v>81</v>
      </c>
      <c r="BK256" s="185">
        <f>ROUND(I256*H256,2)</f>
        <v>0</v>
      </c>
      <c r="BL256" s="23" t="s">
        <v>165</v>
      </c>
      <c r="BM256" s="23" t="s">
        <v>1018</v>
      </c>
    </row>
    <row r="257" spans="2:47" s="1" customFormat="1" ht="27">
      <c r="B257" s="40"/>
      <c r="D257" s="187" t="s">
        <v>1453</v>
      </c>
      <c r="F257" s="197" t="s">
        <v>1556</v>
      </c>
      <c r="I257" s="148"/>
      <c r="L257" s="40"/>
      <c r="M257" s="196"/>
      <c r="N257" s="41"/>
      <c r="O257" s="41"/>
      <c r="P257" s="41"/>
      <c r="Q257" s="41"/>
      <c r="R257" s="41"/>
      <c r="S257" s="41"/>
      <c r="T257" s="69"/>
      <c r="AT257" s="23" t="s">
        <v>1453</v>
      </c>
      <c r="AU257" s="23" t="s">
        <v>165</v>
      </c>
    </row>
    <row r="258" spans="2:63" s="13" customFormat="1" ht="21.6" customHeight="1">
      <c r="B258" s="219"/>
      <c r="D258" s="220" t="s">
        <v>72</v>
      </c>
      <c r="E258" s="220" t="s">
        <v>1600</v>
      </c>
      <c r="F258" s="220" t="s">
        <v>1601</v>
      </c>
      <c r="I258" s="221"/>
      <c r="J258" s="222">
        <f>BK258</f>
        <v>0</v>
      </c>
      <c r="L258" s="219"/>
      <c r="M258" s="223"/>
      <c r="N258" s="224"/>
      <c r="O258" s="224"/>
      <c r="P258" s="225">
        <f>P259</f>
        <v>0</v>
      </c>
      <c r="Q258" s="224"/>
      <c r="R258" s="225">
        <f>R259</f>
        <v>0</v>
      </c>
      <c r="S258" s="224"/>
      <c r="T258" s="226">
        <f>T259</f>
        <v>0</v>
      </c>
      <c r="AR258" s="220" t="s">
        <v>81</v>
      </c>
      <c r="AT258" s="227" t="s">
        <v>72</v>
      </c>
      <c r="AU258" s="227" t="s">
        <v>158</v>
      </c>
      <c r="AY258" s="220" t="s">
        <v>157</v>
      </c>
      <c r="BK258" s="228">
        <f>BK259</f>
        <v>0</v>
      </c>
    </row>
    <row r="259" spans="2:65" s="1" customFormat="1" ht="16.5" customHeight="1">
      <c r="B259" s="173"/>
      <c r="C259" s="174" t="s">
        <v>687</v>
      </c>
      <c r="D259" s="174" t="s">
        <v>160</v>
      </c>
      <c r="E259" s="175" t="s">
        <v>1602</v>
      </c>
      <c r="F259" s="176" t="s">
        <v>1603</v>
      </c>
      <c r="G259" s="177" t="s">
        <v>458</v>
      </c>
      <c r="H259" s="178">
        <v>310</v>
      </c>
      <c r="I259" s="179"/>
      <c r="J259" s="180">
        <f>ROUND(I259*H259,2)</f>
        <v>0</v>
      </c>
      <c r="K259" s="176" t="s">
        <v>5</v>
      </c>
      <c r="L259" s="40"/>
      <c r="M259" s="181" t="s">
        <v>5</v>
      </c>
      <c r="N259" s="182" t="s">
        <v>44</v>
      </c>
      <c r="O259" s="41"/>
      <c r="P259" s="183">
        <f>O259*H259</f>
        <v>0</v>
      </c>
      <c r="Q259" s="183">
        <v>0</v>
      </c>
      <c r="R259" s="183">
        <f>Q259*H259</f>
        <v>0</v>
      </c>
      <c r="S259" s="183">
        <v>0</v>
      </c>
      <c r="T259" s="184">
        <f>S259*H259</f>
        <v>0</v>
      </c>
      <c r="AR259" s="23" t="s">
        <v>165</v>
      </c>
      <c r="AT259" s="23" t="s">
        <v>160</v>
      </c>
      <c r="AU259" s="23" t="s">
        <v>165</v>
      </c>
      <c r="AY259" s="23" t="s">
        <v>157</v>
      </c>
      <c r="BE259" s="185">
        <f>IF(N259="základní",J259,0)</f>
        <v>0</v>
      </c>
      <c r="BF259" s="185">
        <f>IF(N259="snížená",J259,0)</f>
        <v>0</v>
      </c>
      <c r="BG259" s="185">
        <f>IF(N259="zákl. přenesená",J259,0)</f>
        <v>0</v>
      </c>
      <c r="BH259" s="185">
        <f>IF(N259="sníž. přenesená",J259,0)</f>
        <v>0</v>
      </c>
      <c r="BI259" s="185">
        <f>IF(N259="nulová",J259,0)</f>
        <v>0</v>
      </c>
      <c r="BJ259" s="23" t="s">
        <v>81</v>
      </c>
      <c r="BK259" s="185">
        <f>ROUND(I259*H259,2)</f>
        <v>0</v>
      </c>
      <c r="BL259" s="23" t="s">
        <v>165</v>
      </c>
      <c r="BM259" s="23" t="s">
        <v>1029</v>
      </c>
    </row>
    <row r="260" spans="2:63" s="13" customFormat="1" ht="21.6" customHeight="1">
      <c r="B260" s="219"/>
      <c r="D260" s="220" t="s">
        <v>72</v>
      </c>
      <c r="E260" s="220" t="s">
        <v>1533</v>
      </c>
      <c r="F260" s="220" t="s">
        <v>1534</v>
      </c>
      <c r="I260" s="221"/>
      <c r="J260" s="222">
        <f>BK260</f>
        <v>0</v>
      </c>
      <c r="L260" s="219"/>
      <c r="M260" s="223"/>
      <c r="N260" s="224"/>
      <c r="O260" s="224"/>
      <c r="P260" s="225">
        <f>SUM(P261:P266)</f>
        <v>0</v>
      </c>
      <c r="Q260" s="224"/>
      <c r="R260" s="225">
        <f>SUM(R261:R266)</f>
        <v>0</v>
      </c>
      <c r="S260" s="224"/>
      <c r="T260" s="226">
        <f>SUM(T261:T266)</f>
        <v>0</v>
      </c>
      <c r="AR260" s="220" t="s">
        <v>81</v>
      </c>
      <c r="AT260" s="227" t="s">
        <v>72</v>
      </c>
      <c r="AU260" s="227" t="s">
        <v>158</v>
      </c>
      <c r="AY260" s="220" t="s">
        <v>157</v>
      </c>
      <c r="BK260" s="228">
        <f>SUM(BK261:BK266)</f>
        <v>0</v>
      </c>
    </row>
    <row r="261" spans="2:65" s="1" customFormat="1" ht="16.5" customHeight="1">
      <c r="B261" s="173"/>
      <c r="C261" s="174" t="s">
        <v>691</v>
      </c>
      <c r="D261" s="174" t="s">
        <v>160</v>
      </c>
      <c r="E261" s="175" t="s">
        <v>1604</v>
      </c>
      <c r="F261" s="176" t="s">
        <v>1538</v>
      </c>
      <c r="G261" s="177" t="s">
        <v>1452</v>
      </c>
      <c r="H261" s="178">
        <v>1</v>
      </c>
      <c r="I261" s="179"/>
      <c r="J261" s="180">
        <f aca="true" t="shared" si="20" ref="J261:J266">ROUND(I261*H261,2)</f>
        <v>0</v>
      </c>
      <c r="K261" s="176" t="s">
        <v>5</v>
      </c>
      <c r="L261" s="40"/>
      <c r="M261" s="181" t="s">
        <v>5</v>
      </c>
      <c r="N261" s="182" t="s">
        <v>44</v>
      </c>
      <c r="O261" s="41"/>
      <c r="P261" s="183">
        <f aca="true" t="shared" si="21" ref="P261:P266">O261*H261</f>
        <v>0</v>
      </c>
      <c r="Q261" s="183">
        <v>0</v>
      </c>
      <c r="R261" s="183">
        <f aca="true" t="shared" si="22" ref="R261:R266">Q261*H261</f>
        <v>0</v>
      </c>
      <c r="S261" s="183">
        <v>0</v>
      </c>
      <c r="T261" s="184">
        <f aca="true" t="shared" si="23" ref="T261:T266">S261*H261</f>
        <v>0</v>
      </c>
      <c r="AR261" s="23" t="s">
        <v>165</v>
      </c>
      <c r="AT261" s="23" t="s">
        <v>160</v>
      </c>
      <c r="AU261" s="23" t="s">
        <v>165</v>
      </c>
      <c r="AY261" s="23" t="s">
        <v>157</v>
      </c>
      <c r="BE261" s="185">
        <f aca="true" t="shared" si="24" ref="BE261:BE266">IF(N261="základní",J261,0)</f>
        <v>0</v>
      </c>
      <c r="BF261" s="185">
        <f aca="true" t="shared" si="25" ref="BF261:BF266">IF(N261="snížená",J261,0)</f>
        <v>0</v>
      </c>
      <c r="BG261" s="185">
        <f aca="true" t="shared" si="26" ref="BG261:BG266">IF(N261="zákl. přenesená",J261,0)</f>
        <v>0</v>
      </c>
      <c r="BH261" s="185">
        <f aca="true" t="shared" si="27" ref="BH261:BH266">IF(N261="sníž. přenesená",J261,0)</f>
        <v>0</v>
      </c>
      <c r="BI261" s="185">
        <f aca="true" t="shared" si="28" ref="BI261:BI266">IF(N261="nulová",J261,0)</f>
        <v>0</v>
      </c>
      <c r="BJ261" s="23" t="s">
        <v>81</v>
      </c>
      <c r="BK261" s="185">
        <f aca="true" t="shared" si="29" ref="BK261:BK266">ROUND(I261*H261,2)</f>
        <v>0</v>
      </c>
      <c r="BL261" s="23" t="s">
        <v>165</v>
      </c>
      <c r="BM261" s="23" t="s">
        <v>1040</v>
      </c>
    </row>
    <row r="262" spans="2:65" s="1" customFormat="1" ht="16.5" customHeight="1">
      <c r="B262" s="173"/>
      <c r="C262" s="174" t="s">
        <v>698</v>
      </c>
      <c r="D262" s="174" t="s">
        <v>160</v>
      </c>
      <c r="E262" s="175" t="s">
        <v>1605</v>
      </c>
      <c r="F262" s="176" t="s">
        <v>1540</v>
      </c>
      <c r="G262" s="177" t="s">
        <v>1480</v>
      </c>
      <c r="H262" s="178">
        <v>1</v>
      </c>
      <c r="I262" s="179"/>
      <c r="J262" s="180">
        <f t="shared" si="20"/>
        <v>0</v>
      </c>
      <c r="K262" s="176" t="s">
        <v>5</v>
      </c>
      <c r="L262" s="40"/>
      <c r="M262" s="181" t="s">
        <v>5</v>
      </c>
      <c r="N262" s="182" t="s">
        <v>44</v>
      </c>
      <c r="O262" s="41"/>
      <c r="P262" s="183">
        <f t="shared" si="21"/>
        <v>0</v>
      </c>
      <c r="Q262" s="183">
        <v>0</v>
      </c>
      <c r="R262" s="183">
        <f t="shared" si="22"/>
        <v>0</v>
      </c>
      <c r="S262" s="183">
        <v>0</v>
      </c>
      <c r="T262" s="184">
        <f t="shared" si="23"/>
        <v>0</v>
      </c>
      <c r="AR262" s="23" t="s">
        <v>165</v>
      </c>
      <c r="AT262" s="23" t="s">
        <v>160</v>
      </c>
      <c r="AU262" s="23" t="s">
        <v>165</v>
      </c>
      <c r="AY262" s="23" t="s">
        <v>157</v>
      </c>
      <c r="BE262" s="185">
        <f t="shared" si="24"/>
        <v>0</v>
      </c>
      <c r="BF262" s="185">
        <f t="shared" si="25"/>
        <v>0</v>
      </c>
      <c r="BG262" s="185">
        <f t="shared" si="26"/>
        <v>0</v>
      </c>
      <c r="BH262" s="185">
        <f t="shared" si="27"/>
        <v>0</v>
      </c>
      <c r="BI262" s="185">
        <f t="shared" si="28"/>
        <v>0</v>
      </c>
      <c r="BJ262" s="23" t="s">
        <v>81</v>
      </c>
      <c r="BK262" s="185">
        <f t="shared" si="29"/>
        <v>0</v>
      </c>
      <c r="BL262" s="23" t="s">
        <v>165</v>
      </c>
      <c r="BM262" s="23" t="s">
        <v>1049</v>
      </c>
    </row>
    <row r="263" spans="2:65" s="1" customFormat="1" ht="16.5" customHeight="1">
      <c r="B263" s="173"/>
      <c r="C263" s="174" t="s">
        <v>707</v>
      </c>
      <c r="D263" s="174" t="s">
        <v>160</v>
      </c>
      <c r="E263" s="175" t="s">
        <v>1606</v>
      </c>
      <c r="F263" s="176" t="s">
        <v>1542</v>
      </c>
      <c r="G263" s="177" t="s">
        <v>1452</v>
      </c>
      <c r="H263" s="178">
        <v>1</v>
      </c>
      <c r="I263" s="179"/>
      <c r="J263" s="180">
        <f t="shared" si="20"/>
        <v>0</v>
      </c>
      <c r="K263" s="176" t="s">
        <v>5</v>
      </c>
      <c r="L263" s="40"/>
      <c r="M263" s="181" t="s">
        <v>5</v>
      </c>
      <c r="N263" s="182" t="s">
        <v>44</v>
      </c>
      <c r="O263" s="41"/>
      <c r="P263" s="183">
        <f t="shared" si="21"/>
        <v>0</v>
      </c>
      <c r="Q263" s="183">
        <v>0</v>
      </c>
      <c r="R263" s="183">
        <f t="shared" si="22"/>
        <v>0</v>
      </c>
      <c r="S263" s="183">
        <v>0</v>
      </c>
      <c r="T263" s="184">
        <f t="shared" si="23"/>
        <v>0</v>
      </c>
      <c r="AR263" s="23" t="s">
        <v>165</v>
      </c>
      <c r="AT263" s="23" t="s">
        <v>160</v>
      </c>
      <c r="AU263" s="23" t="s">
        <v>165</v>
      </c>
      <c r="AY263" s="23" t="s">
        <v>157</v>
      </c>
      <c r="BE263" s="185">
        <f t="shared" si="24"/>
        <v>0</v>
      </c>
      <c r="BF263" s="185">
        <f t="shared" si="25"/>
        <v>0</v>
      </c>
      <c r="BG263" s="185">
        <f t="shared" si="26"/>
        <v>0</v>
      </c>
      <c r="BH263" s="185">
        <f t="shared" si="27"/>
        <v>0</v>
      </c>
      <c r="BI263" s="185">
        <f t="shared" si="28"/>
        <v>0</v>
      </c>
      <c r="BJ263" s="23" t="s">
        <v>81</v>
      </c>
      <c r="BK263" s="185">
        <f t="shared" si="29"/>
        <v>0</v>
      </c>
      <c r="BL263" s="23" t="s">
        <v>165</v>
      </c>
      <c r="BM263" s="23" t="s">
        <v>1059</v>
      </c>
    </row>
    <row r="264" spans="2:65" s="1" customFormat="1" ht="16.5" customHeight="1">
      <c r="B264" s="173"/>
      <c r="C264" s="174" t="s">
        <v>711</v>
      </c>
      <c r="D264" s="174" t="s">
        <v>160</v>
      </c>
      <c r="E264" s="175" t="s">
        <v>1607</v>
      </c>
      <c r="F264" s="176" t="s">
        <v>1544</v>
      </c>
      <c r="G264" s="177" t="s">
        <v>1383</v>
      </c>
      <c r="H264" s="178">
        <v>4</v>
      </c>
      <c r="I264" s="179"/>
      <c r="J264" s="180">
        <f t="shared" si="20"/>
        <v>0</v>
      </c>
      <c r="K264" s="176" t="s">
        <v>5</v>
      </c>
      <c r="L264" s="40"/>
      <c r="M264" s="181" t="s">
        <v>5</v>
      </c>
      <c r="N264" s="182" t="s">
        <v>44</v>
      </c>
      <c r="O264" s="41"/>
      <c r="P264" s="183">
        <f t="shared" si="21"/>
        <v>0</v>
      </c>
      <c r="Q264" s="183">
        <v>0</v>
      </c>
      <c r="R264" s="183">
        <f t="shared" si="22"/>
        <v>0</v>
      </c>
      <c r="S264" s="183">
        <v>0</v>
      </c>
      <c r="T264" s="184">
        <f t="shared" si="23"/>
        <v>0</v>
      </c>
      <c r="AR264" s="23" t="s">
        <v>165</v>
      </c>
      <c r="AT264" s="23" t="s">
        <v>160</v>
      </c>
      <c r="AU264" s="23" t="s">
        <v>165</v>
      </c>
      <c r="AY264" s="23" t="s">
        <v>157</v>
      </c>
      <c r="BE264" s="185">
        <f t="shared" si="24"/>
        <v>0</v>
      </c>
      <c r="BF264" s="185">
        <f t="shared" si="25"/>
        <v>0</v>
      </c>
      <c r="BG264" s="185">
        <f t="shared" si="26"/>
        <v>0</v>
      </c>
      <c r="BH264" s="185">
        <f t="shared" si="27"/>
        <v>0</v>
      </c>
      <c r="BI264" s="185">
        <f t="shared" si="28"/>
        <v>0</v>
      </c>
      <c r="BJ264" s="23" t="s">
        <v>81</v>
      </c>
      <c r="BK264" s="185">
        <f t="shared" si="29"/>
        <v>0</v>
      </c>
      <c r="BL264" s="23" t="s">
        <v>165</v>
      </c>
      <c r="BM264" s="23" t="s">
        <v>1069</v>
      </c>
    </row>
    <row r="265" spans="2:65" s="1" customFormat="1" ht="16.5" customHeight="1">
      <c r="B265" s="173"/>
      <c r="C265" s="174" t="s">
        <v>727</v>
      </c>
      <c r="D265" s="174" t="s">
        <v>160</v>
      </c>
      <c r="E265" s="175" t="s">
        <v>1608</v>
      </c>
      <c r="F265" s="176" t="s">
        <v>1609</v>
      </c>
      <c r="G265" s="177" t="s">
        <v>1610</v>
      </c>
      <c r="H265" s="178">
        <v>1</v>
      </c>
      <c r="I265" s="179"/>
      <c r="J265" s="180">
        <f t="shared" si="20"/>
        <v>0</v>
      </c>
      <c r="K265" s="176" t="s">
        <v>5</v>
      </c>
      <c r="L265" s="40"/>
      <c r="M265" s="181" t="s">
        <v>5</v>
      </c>
      <c r="N265" s="182" t="s">
        <v>44</v>
      </c>
      <c r="O265" s="41"/>
      <c r="P265" s="183">
        <f t="shared" si="21"/>
        <v>0</v>
      </c>
      <c r="Q265" s="183">
        <v>0</v>
      </c>
      <c r="R265" s="183">
        <f t="shared" si="22"/>
        <v>0</v>
      </c>
      <c r="S265" s="183">
        <v>0</v>
      </c>
      <c r="T265" s="184">
        <f t="shared" si="23"/>
        <v>0</v>
      </c>
      <c r="AR265" s="23" t="s">
        <v>165</v>
      </c>
      <c r="AT265" s="23" t="s">
        <v>160</v>
      </c>
      <c r="AU265" s="23" t="s">
        <v>165</v>
      </c>
      <c r="AY265" s="23" t="s">
        <v>157</v>
      </c>
      <c r="BE265" s="185">
        <f t="shared" si="24"/>
        <v>0</v>
      </c>
      <c r="BF265" s="185">
        <f t="shared" si="25"/>
        <v>0</v>
      </c>
      <c r="BG265" s="185">
        <f t="shared" si="26"/>
        <v>0</v>
      </c>
      <c r="BH265" s="185">
        <f t="shared" si="27"/>
        <v>0</v>
      </c>
      <c r="BI265" s="185">
        <f t="shared" si="28"/>
        <v>0</v>
      </c>
      <c r="BJ265" s="23" t="s">
        <v>81</v>
      </c>
      <c r="BK265" s="185">
        <f t="shared" si="29"/>
        <v>0</v>
      </c>
      <c r="BL265" s="23" t="s">
        <v>165</v>
      </c>
      <c r="BM265" s="23" t="s">
        <v>1079</v>
      </c>
    </row>
    <row r="266" spans="2:65" s="1" customFormat="1" ht="16.5" customHeight="1">
      <c r="B266" s="173"/>
      <c r="C266" s="174" t="s">
        <v>732</v>
      </c>
      <c r="D266" s="174" t="s">
        <v>160</v>
      </c>
      <c r="E266" s="175" t="s">
        <v>1611</v>
      </c>
      <c r="F266" s="176" t="s">
        <v>1550</v>
      </c>
      <c r="G266" s="177" t="s">
        <v>1005</v>
      </c>
      <c r="H266" s="178">
        <v>1</v>
      </c>
      <c r="I266" s="179"/>
      <c r="J266" s="180">
        <f t="shared" si="20"/>
        <v>0</v>
      </c>
      <c r="K266" s="176" t="s">
        <v>5</v>
      </c>
      <c r="L266" s="40"/>
      <c r="M266" s="181" t="s">
        <v>5</v>
      </c>
      <c r="N266" s="182" t="s">
        <v>44</v>
      </c>
      <c r="O266" s="41"/>
      <c r="P266" s="183">
        <f t="shared" si="21"/>
        <v>0</v>
      </c>
      <c r="Q266" s="183">
        <v>0</v>
      </c>
      <c r="R266" s="183">
        <f t="shared" si="22"/>
        <v>0</v>
      </c>
      <c r="S266" s="183">
        <v>0</v>
      </c>
      <c r="T266" s="184">
        <f t="shared" si="23"/>
        <v>0</v>
      </c>
      <c r="AR266" s="23" t="s">
        <v>165</v>
      </c>
      <c r="AT266" s="23" t="s">
        <v>160</v>
      </c>
      <c r="AU266" s="23" t="s">
        <v>165</v>
      </c>
      <c r="AY266" s="23" t="s">
        <v>157</v>
      </c>
      <c r="BE266" s="185">
        <f t="shared" si="24"/>
        <v>0</v>
      </c>
      <c r="BF266" s="185">
        <f t="shared" si="25"/>
        <v>0</v>
      </c>
      <c r="BG266" s="185">
        <f t="shared" si="26"/>
        <v>0</v>
      </c>
      <c r="BH266" s="185">
        <f t="shared" si="27"/>
        <v>0</v>
      </c>
      <c r="BI266" s="185">
        <f t="shared" si="28"/>
        <v>0</v>
      </c>
      <c r="BJ266" s="23" t="s">
        <v>81</v>
      </c>
      <c r="BK266" s="185">
        <f t="shared" si="29"/>
        <v>0</v>
      </c>
      <c r="BL266" s="23" t="s">
        <v>165</v>
      </c>
      <c r="BM266" s="23" t="s">
        <v>1612</v>
      </c>
    </row>
    <row r="267" spans="2:63" s="10" customFormat="1" ht="22.35" customHeight="1">
      <c r="B267" s="160"/>
      <c r="D267" s="161" t="s">
        <v>72</v>
      </c>
      <c r="E267" s="171" t="s">
        <v>1613</v>
      </c>
      <c r="F267" s="171" t="s">
        <v>1614</v>
      </c>
      <c r="I267" s="163"/>
      <c r="J267" s="172">
        <f>BK267</f>
        <v>0</v>
      </c>
      <c r="L267" s="160"/>
      <c r="M267" s="165"/>
      <c r="N267" s="166"/>
      <c r="O267" s="166"/>
      <c r="P267" s="167">
        <f>P268+P302+P319+P324+P328+P344+P354</f>
        <v>0</v>
      </c>
      <c r="Q267" s="166"/>
      <c r="R267" s="167">
        <f>R268+R302+R319+R324+R328+R344+R354</f>
        <v>0</v>
      </c>
      <c r="S267" s="166"/>
      <c r="T267" s="168">
        <f>T268+T302+T319+T324+T328+T344+T354</f>
        <v>0</v>
      </c>
      <c r="AR267" s="161" t="s">
        <v>83</v>
      </c>
      <c r="AT267" s="169" t="s">
        <v>72</v>
      </c>
      <c r="AU267" s="169" t="s">
        <v>83</v>
      </c>
      <c r="AY267" s="161" t="s">
        <v>157</v>
      </c>
      <c r="BK267" s="170">
        <f>BK268+BK302+BK319+BK324+BK328+BK344+BK354</f>
        <v>0</v>
      </c>
    </row>
    <row r="268" spans="2:63" s="13" customFormat="1" ht="14.45" customHeight="1">
      <c r="B268" s="219"/>
      <c r="D268" s="220" t="s">
        <v>72</v>
      </c>
      <c r="E268" s="220" t="s">
        <v>1449</v>
      </c>
      <c r="F268" s="220" t="s">
        <v>1450</v>
      </c>
      <c r="I268" s="221"/>
      <c r="J268" s="222">
        <f>BK268</f>
        <v>0</v>
      </c>
      <c r="L268" s="219"/>
      <c r="M268" s="223"/>
      <c r="N268" s="224"/>
      <c r="O268" s="224"/>
      <c r="P268" s="225">
        <f>SUM(P269:P301)</f>
        <v>0</v>
      </c>
      <c r="Q268" s="224"/>
      <c r="R268" s="225">
        <f>SUM(R269:R301)</f>
        <v>0</v>
      </c>
      <c r="S268" s="224"/>
      <c r="T268" s="226">
        <f>SUM(T269:T301)</f>
        <v>0</v>
      </c>
      <c r="AR268" s="220" t="s">
        <v>81</v>
      </c>
      <c r="AT268" s="227" t="s">
        <v>72</v>
      </c>
      <c r="AU268" s="227" t="s">
        <v>158</v>
      </c>
      <c r="AY268" s="220" t="s">
        <v>157</v>
      </c>
      <c r="BK268" s="228">
        <f>SUM(BK269:BK301)</f>
        <v>0</v>
      </c>
    </row>
    <row r="269" spans="2:65" s="1" customFormat="1" ht="16.5" customHeight="1">
      <c r="B269" s="173"/>
      <c r="C269" s="174" t="s">
        <v>738</v>
      </c>
      <c r="D269" s="174" t="s">
        <v>160</v>
      </c>
      <c r="E269" s="175" t="s">
        <v>1615</v>
      </c>
      <c r="F269" s="176" t="s">
        <v>1555</v>
      </c>
      <c r="G269" s="177" t="s">
        <v>1452</v>
      </c>
      <c r="H269" s="178">
        <v>0</v>
      </c>
      <c r="I269" s="179"/>
      <c r="J269" s="180">
        <f>ROUND(I269*H269,2)</f>
        <v>0</v>
      </c>
      <c r="K269" s="176" t="s">
        <v>5</v>
      </c>
      <c r="L269" s="40"/>
      <c r="M269" s="181" t="s">
        <v>5</v>
      </c>
      <c r="N269" s="182" t="s">
        <v>44</v>
      </c>
      <c r="O269" s="41"/>
      <c r="P269" s="183">
        <f>O269*H269</f>
        <v>0</v>
      </c>
      <c r="Q269" s="183">
        <v>0</v>
      </c>
      <c r="R269" s="183">
        <f>Q269*H269</f>
        <v>0</v>
      </c>
      <c r="S269" s="183">
        <v>0</v>
      </c>
      <c r="T269" s="184">
        <f>S269*H269</f>
        <v>0</v>
      </c>
      <c r="AR269" s="23" t="s">
        <v>165</v>
      </c>
      <c r="AT269" s="23" t="s">
        <v>160</v>
      </c>
      <c r="AU269" s="23" t="s">
        <v>165</v>
      </c>
      <c r="AY269" s="23" t="s">
        <v>157</v>
      </c>
      <c r="BE269" s="185">
        <f>IF(N269="základní",J269,0)</f>
        <v>0</v>
      </c>
      <c r="BF269" s="185">
        <f>IF(N269="snížená",J269,0)</f>
        <v>0</v>
      </c>
      <c r="BG269" s="185">
        <f>IF(N269="zákl. přenesená",J269,0)</f>
        <v>0</v>
      </c>
      <c r="BH269" s="185">
        <f>IF(N269="sníž. přenesená",J269,0)</f>
        <v>0</v>
      </c>
      <c r="BI269" s="185">
        <f>IF(N269="nulová",J269,0)</f>
        <v>0</v>
      </c>
      <c r="BJ269" s="23" t="s">
        <v>81</v>
      </c>
      <c r="BK269" s="185">
        <f>ROUND(I269*H269,2)</f>
        <v>0</v>
      </c>
      <c r="BL269" s="23" t="s">
        <v>165</v>
      </c>
      <c r="BM269" s="23" t="s">
        <v>1089</v>
      </c>
    </row>
    <row r="270" spans="2:47" s="1" customFormat="1" ht="27">
      <c r="B270" s="40"/>
      <c r="D270" s="187" t="s">
        <v>1453</v>
      </c>
      <c r="F270" s="197" t="s">
        <v>1556</v>
      </c>
      <c r="I270" s="148"/>
      <c r="L270" s="40"/>
      <c r="M270" s="196"/>
      <c r="N270" s="41"/>
      <c r="O270" s="41"/>
      <c r="P270" s="41"/>
      <c r="Q270" s="41"/>
      <c r="R270" s="41"/>
      <c r="S270" s="41"/>
      <c r="T270" s="69"/>
      <c r="AT270" s="23" t="s">
        <v>1453</v>
      </c>
      <c r="AU270" s="23" t="s">
        <v>165</v>
      </c>
    </row>
    <row r="271" spans="2:65" s="1" customFormat="1" ht="16.5" customHeight="1">
      <c r="B271" s="173"/>
      <c r="C271" s="174" t="s">
        <v>743</v>
      </c>
      <c r="D271" s="174" t="s">
        <v>160</v>
      </c>
      <c r="E271" s="175" t="s">
        <v>1616</v>
      </c>
      <c r="F271" s="176" t="s">
        <v>1558</v>
      </c>
      <c r="G271" s="177" t="s">
        <v>1452</v>
      </c>
      <c r="H271" s="178">
        <v>0</v>
      </c>
      <c r="I271" s="179"/>
      <c r="J271" s="180">
        <f>ROUND(I271*H271,2)</f>
        <v>0</v>
      </c>
      <c r="K271" s="176" t="s">
        <v>5</v>
      </c>
      <c r="L271" s="40"/>
      <c r="M271" s="181" t="s">
        <v>5</v>
      </c>
      <c r="N271" s="182" t="s">
        <v>44</v>
      </c>
      <c r="O271" s="41"/>
      <c r="P271" s="183">
        <f>O271*H271</f>
        <v>0</v>
      </c>
      <c r="Q271" s="183">
        <v>0</v>
      </c>
      <c r="R271" s="183">
        <f>Q271*H271</f>
        <v>0</v>
      </c>
      <c r="S271" s="183">
        <v>0</v>
      </c>
      <c r="T271" s="184">
        <f>S271*H271</f>
        <v>0</v>
      </c>
      <c r="AR271" s="23" t="s">
        <v>165</v>
      </c>
      <c r="AT271" s="23" t="s">
        <v>160</v>
      </c>
      <c r="AU271" s="23" t="s">
        <v>165</v>
      </c>
      <c r="AY271" s="23" t="s">
        <v>157</v>
      </c>
      <c r="BE271" s="185">
        <f>IF(N271="základní",J271,0)</f>
        <v>0</v>
      </c>
      <c r="BF271" s="185">
        <f>IF(N271="snížená",J271,0)</f>
        <v>0</v>
      </c>
      <c r="BG271" s="185">
        <f>IF(N271="zákl. přenesená",J271,0)</f>
        <v>0</v>
      </c>
      <c r="BH271" s="185">
        <f>IF(N271="sníž. přenesená",J271,0)</f>
        <v>0</v>
      </c>
      <c r="BI271" s="185">
        <f>IF(N271="nulová",J271,0)</f>
        <v>0</v>
      </c>
      <c r="BJ271" s="23" t="s">
        <v>81</v>
      </c>
      <c r="BK271" s="185">
        <f>ROUND(I271*H271,2)</f>
        <v>0</v>
      </c>
      <c r="BL271" s="23" t="s">
        <v>165</v>
      </c>
      <c r="BM271" s="23" t="s">
        <v>1131</v>
      </c>
    </row>
    <row r="272" spans="2:65" s="1" customFormat="1" ht="16.5" customHeight="1">
      <c r="B272" s="173"/>
      <c r="C272" s="174" t="s">
        <v>747</v>
      </c>
      <c r="D272" s="174" t="s">
        <v>160</v>
      </c>
      <c r="E272" s="175" t="s">
        <v>1617</v>
      </c>
      <c r="F272" s="176" t="s">
        <v>1560</v>
      </c>
      <c r="G272" s="177" t="s">
        <v>1452</v>
      </c>
      <c r="H272" s="178">
        <v>0</v>
      </c>
      <c r="I272" s="179"/>
      <c r="J272" s="180">
        <f>ROUND(I272*H272,2)</f>
        <v>0</v>
      </c>
      <c r="K272" s="176" t="s">
        <v>5</v>
      </c>
      <c r="L272" s="40"/>
      <c r="M272" s="181" t="s">
        <v>5</v>
      </c>
      <c r="N272" s="182" t="s">
        <v>44</v>
      </c>
      <c r="O272" s="41"/>
      <c r="P272" s="183">
        <f>O272*H272</f>
        <v>0</v>
      </c>
      <c r="Q272" s="183">
        <v>0</v>
      </c>
      <c r="R272" s="183">
        <f>Q272*H272</f>
        <v>0</v>
      </c>
      <c r="S272" s="183">
        <v>0</v>
      </c>
      <c r="T272" s="184">
        <f>S272*H272</f>
        <v>0</v>
      </c>
      <c r="AR272" s="23" t="s">
        <v>165</v>
      </c>
      <c r="AT272" s="23" t="s">
        <v>160</v>
      </c>
      <c r="AU272" s="23" t="s">
        <v>165</v>
      </c>
      <c r="AY272" s="23" t="s">
        <v>157</v>
      </c>
      <c r="BE272" s="185">
        <f>IF(N272="základní",J272,0)</f>
        <v>0</v>
      </c>
      <c r="BF272" s="185">
        <f>IF(N272="snížená",J272,0)</f>
        <v>0</v>
      </c>
      <c r="BG272" s="185">
        <f>IF(N272="zákl. přenesená",J272,0)</f>
        <v>0</v>
      </c>
      <c r="BH272" s="185">
        <f>IF(N272="sníž. přenesená",J272,0)</f>
        <v>0</v>
      </c>
      <c r="BI272" s="185">
        <f>IF(N272="nulová",J272,0)</f>
        <v>0</v>
      </c>
      <c r="BJ272" s="23" t="s">
        <v>81</v>
      </c>
      <c r="BK272" s="185">
        <f>ROUND(I272*H272,2)</f>
        <v>0</v>
      </c>
      <c r="BL272" s="23" t="s">
        <v>165</v>
      </c>
      <c r="BM272" s="23" t="s">
        <v>1140</v>
      </c>
    </row>
    <row r="273" spans="2:65" s="1" customFormat="1" ht="16.5" customHeight="1">
      <c r="B273" s="173"/>
      <c r="C273" s="174" t="s">
        <v>751</v>
      </c>
      <c r="D273" s="174" t="s">
        <v>160</v>
      </c>
      <c r="E273" s="175" t="s">
        <v>1618</v>
      </c>
      <c r="F273" s="176" t="s">
        <v>1619</v>
      </c>
      <c r="G273" s="177" t="s">
        <v>1452</v>
      </c>
      <c r="H273" s="178">
        <v>0</v>
      </c>
      <c r="I273" s="179"/>
      <c r="J273" s="180">
        <f>ROUND(I273*H273,2)</f>
        <v>0</v>
      </c>
      <c r="K273" s="176" t="s">
        <v>5</v>
      </c>
      <c r="L273" s="40"/>
      <c r="M273" s="181" t="s">
        <v>5</v>
      </c>
      <c r="N273" s="182" t="s">
        <v>44</v>
      </c>
      <c r="O273" s="41"/>
      <c r="P273" s="183">
        <f>O273*H273</f>
        <v>0</v>
      </c>
      <c r="Q273" s="183">
        <v>0</v>
      </c>
      <c r="R273" s="183">
        <f>Q273*H273</f>
        <v>0</v>
      </c>
      <c r="S273" s="183">
        <v>0</v>
      </c>
      <c r="T273" s="184">
        <f>S273*H273</f>
        <v>0</v>
      </c>
      <c r="AR273" s="23" t="s">
        <v>165</v>
      </c>
      <c r="AT273" s="23" t="s">
        <v>160</v>
      </c>
      <c r="AU273" s="23" t="s">
        <v>165</v>
      </c>
      <c r="AY273" s="23" t="s">
        <v>157</v>
      </c>
      <c r="BE273" s="185">
        <f>IF(N273="základní",J273,0)</f>
        <v>0</v>
      </c>
      <c r="BF273" s="185">
        <f>IF(N273="snížená",J273,0)</f>
        <v>0</v>
      </c>
      <c r="BG273" s="185">
        <f>IF(N273="zákl. přenesená",J273,0)</f>
        <v>0</v>
      </c>
      <c r="BH273" s="185">
        <f>IF(N273="sníž. přenesená",J273,0)</f>
        <v>0</v>
      </c>
      <c r="BI273" s="185">
        <f>IF(N273="nulová",J273,0)</f>
        <v>0</v>
      </c>
      <c r="BJ273" s="23" t="s">
        <v>81</v>
      </c>
      <c r="BK273" s="185">
        <f>ROUND(I273*H273,2)</f>
        <v>0</v>
      </c>
      <c r="BL273" s="23" t="s">
        <v>165</v>
      </c>
      <c r="BM273" s="23" t="s">
        <v>1148</v>
      </c>
    </row>
    <row r="274" spans="2:65" s="1" customFormat="1" ht="16.5" customHeight="1">
      <c r="B274" s="173"/>
      <c r="C274" s="174" t="s">
        <v>755</v>
      </c>
      <c r="D274" s="174" t="s">
        <v>160</v>
      </c>
      <c r="E274" s="175" t="s">
        <v>1620</v>
      </c>
      <c r="F274" s="176" t="s">
        <v>1621</v>
      </c>
      <c r="G274" s="177" t="s">
        <v>1452</v>
      </c>
      <c r="H274" s="178">
        <v>2</v>
      </c>
      <c r="I274" s="179"/>
      <c r="J274" s="180">
        <f>ROUND(I274*H274,2)</f>
        <v>0</v>
      </c>
      <c r="K274" s="176" t="s">
        <v>5</v>
      </c>
      <c r="L274" s="40"/>
      <c r="M274" s="181" t="s">
        <v>5</v>
      </c>
      <c r="N274" s="182" t="s">
        <v>44</v>
      </c>
      <c r="O274" s="41"/>
      <c r="P274" s="183">
        <f>O274*H274</f>
        <v>0</v>
      </c>
      <c r="Q274" s="183">
        <v>0</v>
      </c>
      <c r="R274" s="183">
        <f>Q274*H274</f>
        <v>0</v>
      </c>
      <c r="S274" s="183">
        <v>0</v>
      </c>
      <c r="T274" s="184">
        <f>S274*H274</f>
        <v>0</v>
      </c>
      <c r="AR274" s="23" t="s">
        <v>165</v>
      </c>
      <c r="AT274" s="23" t="s">
        <v>160</v>
      </c>
      <c r="AU274" s="23" t="s">
        <v>165</v>
      </c>
      <c r="AY274" s="23" t="s">
        <v>157</v>
      </c>
      <c r="BE274" s="185">
        <f>IF(N274="základní",J274,0)</f>
        <v>0</v>
      </c>
      <c r="BF274" s="185">
        <f>IF(N274="snížená",J274,0)</f>
        <v>0</v>
      </c>
      <c r="BG274" s="185">
        <f>IF(N274="zákl. přenesená",J274,0)</f>
        <v>0</v>
      </c>
      <c r="BH274" s="185">
        <f>IF(N274="sníž. přenesená",J274,0)</f>
        <v>0</v>
      </c>
      <c r="BI274" s="185">
        <f>IF(N274="nulová",J274,0)</f>
        <v>0</v>
      </c>
      <c r="BJ274" s="23" t="s">
        <v>81</v>
      </c>
      <c r="BK274" s="185">
        <f>ROUND(I274*H274,2)</f>
        <v>0</v>
      </c>
      <c r="BL274" s="23" t="s">
        <v>165</v>
      </c>
      <c r="BM274" s="23" t="s">
        <v>1195</v>
      </c>
    </row>
    <row r="275" spans="2:65" s="1" customFormat="1" ht="16.5" customHeight="1">
      <c r="B275" s="173"/>
      <c r="C275" s="174" t="s">
        <v>759</v>
      </c>
      <c r="D275" s="174" t="s">
        <v>160</v>
      </c>
      <c r="E275" s="175" t="s">
        <v>1622</v>
      </c>
      <c r="F275" s="176" t="s">
        <v>1623</v>
      </c>
      <c r="G275" s="177" t="s">
        <v>1452</v>
      </c>
      <c r="H275" s="178">
        <v>3</v>
      </c>
      <c r="I275" s="179"/>
      <c r="J275" s="180">
        <f>ROUND(I275*H275,2)</f>
        <v>0</v>
      </c>
      <c r="K275" s="176" t="s">
        <v>5</v>
      </c>
      <c r="L275" s="40"/>
      <c r="M275" s="181" t="s">
        <v>5</v>
      </c>
      <c r="N275" s="182" t="s">
        <v>44</v>
      </c>
      <c r="O275" s="41"/>
      <c r="P275" s="183">
        <f>O275*H275</f>
        <v>0</v>
      </c>
      <c r="Q275" s="183">
        <v>0</v>
      </c>
      <c r="R275" s="183">
        <f>Q275*H275</f>
        <v>0</v>
      </c>
      <c r="S275" s="183">
        <v>0</v>
      </c>
      <c r="T275" s="184">
        <f>S275*H275</f>
        <v>0</v>
      </c>
      <c r="AR275" s="23" t="s">
        <v>165</v>
      </c>
      <c r="AT275" s="23" t="s">
        <v>160</v>
      </c>
      <c r="AU275" s="23" t="s">
        <v>165</v>
      </c>
      <c r="AY275" s="23" t="s">
        <v>157</v>
      </c>
      <c r="BE275" s="185">
        <f>IF(N275="základní",J275,0)</f>
        <v>0</v>
      </c>
      <c r="BF275" s="185">
        <f>IF(N275="snížená",J275,0)</f>
        <v>0</v>
      </c>
      <c r="BG275" s="185">
        <f>IF(N275="zákl. přenesená",J275,0)</f>
        <v>0</v>
      </c>
      <c r="BH275" s="185">
        <f>IF(N275="sníž. přenesená",J275,0)</f>
        <v>0</v>
      </c>
      <c r="BI275" s="185">
        <f>IF(N275="nulová",J275,0)</f>
        <v>0</v>
      </c>
      <c r="BJ275" s="23" t="s">
        <v>81</v>
      </c>
      <c r="BK275" s="185">
        <f>ROUND(I275*H275,2)</f>
        <v>0</v>
      </c>
      <c r="BL275" s="23" t="s">
        <v>165</v>
      </c>
      <c r="BM275" s="23" t="s">
        <v>1203</v>
      </c>
    </row>
    <row r="276" spans="2:47" s="1" customFormat="1" ht="27">
      <c r="B276" s="40"/>
      <c r="D276" s="187" t="s">
        <v>1453</v>
      </c>
      <c r="F276" s="197" t="s">
        <v>1556</v>
      </c>
      <c r="I276" s="148"/>
      <c r="L276" s="40"/>
      <c r="M276" s="196"/>
      <c r="N276" s="41"/>
      <c r="O276" s="41"/>
      <c r="P276" s="41"/>
      <c r="Q276" s="41"/>
      <c r="R276" s="41"/>
      <c r="S276" s="41"/>
      <c r="T276" s="69"/>
      <c r="AT276" s="23" t="s">
        <v>1453</v>
      </c>
      <c r="AU276" s="23" t="s">
        <v>165</v>
      </c>
    </row>
    <row r="277" spans="2:65" s="1" customFormat="1" ht="16.5" customHeight="1">
      <c r="B277" s="173"/>
      <c r="C277" s="174" t="s">
        <v>763</v>
      </c>
      <c r="D277" s="174" t="s">
        <v>160</v>
      </c>
      <c r="E277" s="175" t="s">
        <v>1624</v>
      </c>
      <c r="F277" s="176" t="s">
        <v>1625</v>
      </c>
      <c r="G277" s="177" t="s">
        <v>1452</v>
      </c>
      <c r="H277" s="178">
        <v>1</v>
      </c>
      <c r="I277" s="179"/>
      <c r="J277" s="180">
        <f>ROUND(I277*H277,2)</f>
        <v>0</v>
      </c>
      <c r="K277" s="176" t="s">
        <v>5</v>
      </c>
      <c r="L277" s="40"/>
      <c r="M277" s="181" t="s">
        <v>5</v>
      </c>
      <c r="N277" s="182" t="s">
        <v>44</v>
      </c>
      <c r="O277" s="41"/>
      <c r="P277" s="183">
        <f>O277*H277</f>
        <v>0</v>
      </c>
      <c r="Q277" s="183">
        <v>0</v>
      </c>
      <c r="R277" s="183">
        <f>Q277*H277</f>
        <v>0</v>
      </c>
      <c r="S277" s="183">
        <v>0</v>
      </c>
      <c r="T277" s="184">
        <f>S277*H277</f>
        <v>0</v>
      </c>
      <c r="AR277" s="23" t="s">
        <v>165</v>
      </c>
      <c r="AT277" s="23" t="s">
        <v>160</v>
      </c>
      <c r="AU277" s="23" t="s">
        <v>165</v>
      </c>
      <c r="AY277" s="23" t="s">
        <v>157</v>
      </c>
      <c r="BE277" s="185">
        <f>IF(N277="základní",J277,0)</f>
        <v>0</v>
      </c>
      <c r="BF277" s="185">
        <f>IF(N277="snížená",J277,0)</f>
        <v>0</v>
      </c>
      <c r="BG277" s="185">
        <f>IF(N277="zákl. přenesená",J277,0)</f>
        <v>0</v>
      </c>
      <c r="BH277" s="185">
        <f>IF(N277="sníž. přenesená",J277,0)</f>
        <v>0</v>
      </c>
      <c r="BI277" s="185">
        <f>IF(N277="nulová",J277,0)</f>
        <v>0</v>
      </c>
      <c r="BJ277" s="23" t="s">
        <v>81</v>
      </c>
      <c r="BK277" s="185">
        <f>ROUND(I277*H277,2)</f>
        <v>0</v>
      </c>
      <c r="BL277" s="23" t="s">
        <v>165</v>
      </c>
      <c r="BM277" s="23" t="s">
        <v>1214</v>
      </c>
    </row>
    <row r="278" spans="2:47" s="1" customFormat="1" ht="27">
      <c r="B278" s="40"/>
      <c r="D278" s="187" t="s">
        <v>1453</v>
      </c>
      <c r="F278" s="197" t="s">
        <v>1556</v>
      </c>
      <c r="I278" s="148"/>
      <c r="L278" s="40"/>
      <c r="M278" s="196"/>
      <c r="N278" s="41"/>
      <c r="O278" s="41"/>
      <c r="P278" s="41"/>
      <c r="Q278" s="41"/>
      <c r="R278" s="41"/>
      <c r="S278" s="41"/>
      <c r="T278" s="69"/>
      <c r="AT278" s="23" t="s">
        <v>1453</v>
      </c>
      <c r="AU278" s="23" t="s">
        <v>165</v>
      </c>
    </row>
    <row r="279" spans="2:65" s="1" customFormat="1" ht="16.5" customHeight="1">
      <c r="B279" s="173"/>
      <c r="C279" s="174" t="s">
        <v>767</v>
      </c>
      <c r="D279" s="174" t="s">
        <v>160</v>
      </c>
      <c r="E279" s="175" t="s">
        <v>1626</v>
      </c>
      <c r="F279" s="176" t="s">
        <v>1627</v>
      </c>
      <c r="G279" s="177" t="s">
        <v>1452</v>
      </c>
      <c r="H279" s="178">
        <v>25</v>
      </c>
      <c r="I279" s="179"/>
      <c r="J279" s="180">
        <f>ROUND(I279*H279,2)</f>
        <v>0</v>
      </c>
      <c r="K279" s="176" t="s">
        <v>5</v>
      </c>
      <c r="L279" s="40"/>
      <c r="M279" s="181" t="s">
        <v>5</v>
      </c>
      <c r="N279" s="182" t="s">
        <v>44</v>
      </c>
      <c r="O279" s="41"/>
      <c r="P279" s="183">
        <f>O279*H279</f>
        <v>0</v>
      </c>
      <c r="Q279" s="183">
        <v>0</v>
      </c>
      <c r="R279" s="183">
        <f>Q279*H279</f>
        <v>0</v>
      </c>
      <c r="S279" s="183">
        <v>0</v>
      </c>
      <c r="T279" s="184">
        <f>S279*H279</f>
        <v>0</v>
      </c>
      <c r="AR279" s="23" t="s">
        <v>165</v>
      </c>
      <c r="AT279" s="23" t="s">
        <v>160</v>
      </c>
      <c r="AU279" s="23" t="s">
        <v>165</v>
      </c>
      <c r="AY279" s="23" t="s">
        <v>157</v>
      </c>
      <c r="BE279" s="185">
        <f>IF(N279="základní",J279,0)</f>
        <v>0</v>
      </c>
      <c r="BF279" s="185">
        <f>IF(N279="snížená",J279,0)</f>
        <v>0</v>
      </c>
      <c r="BG279" s="185">
        <f>IF(N279="zákl. přenesená",J279,0)</f>
        <v>0</v>
      </c>
      <c r="BH279" s="185">
        <f>IF(N279="sníž. přenesená",J279,0)</f>
        <v>0</v>
      </c>
      <c r="BI279" s="185">
        <f>IF(N279="nulová",J279,0)</f>
        <v>0</v>
      </c>
      <c r="BJ279" s="23" t="s">
        <v>81</v>
      </c>
      <c r="BK279" s="185">
        <f>ROUND(I279*H279,2)</f>
        <v>0</v>
      </c>
      <c r="BL279" s="23" t="s">
        <v>165</v>
      </c>
      <c r="BM279" s="23" t="s">
        <v>1224</v>
      </c>
    </row>
    <row r="280" spans="2:47" s="1" customFormat="1" ht="27">
      <c r="B280" s="40"/>
      <c r="D280" s="187" t="s">
        <v>1453</v>
      </c>
      <c r="F280" s="197" t="s">
        <v>1628</v>
      </c>
      <c r="I280" s="148"/>
      <c r="L280" s="40"/>
      <c r="M280" s="196"/>
      <c r="N280" s="41"/>
      <c r="O280" s="41"/>
      <c r="P280" s="41"/>
      <c r="Q280" s="41"/>
      <c r="R280" s="41"/>
      <c r="S280" s="41"/>
      <c r="T280" s="69"/>
      <c r="AT280" s="23" t="s">
        <v>1453</v>
      </c>
      <c r="AU280" s="23" t="s">
        <v>165</v>
      </c>
    </row>
    <row r="281" spans="2:65" s="1" customFormat="1" ht="16.5" customHeight="1">
      <c r="B281" s="173"/>
      <c r="C281" s="174" t="s">
        <v>771</v>
      </c>
      <c r="D281" s="174" t="s">
        <v>160</v>
      </c>
      <c r="E281" s="175" t="s">
        <v>1629</v>
      </c>
      <c r="F281" s="176" t="s">
        <v>1630</v>
      </c>
      <c r="G281" s="177" t="s">
        <v>1452</v>
      </c>
      <c r="H281" s="178">
        <v>0</v>
      </c>
      <c r="I281" s="179"/>
      <c r="J281" s="180">
        <f>ROUND(I281*H281,2)</f>
        <v>0</v>
      </c>
      <c r="K281" s="176" t="s">
        <v>5</v>
      </c>
      <c r="L281" s="40"/>
      <c r="M281" s="181" t="s">
        <v>5</v>
      </c>
      <c r="N281" s="182" t="s">
        <v>44</v>
      </c>
      <c r="O281" s="41"/>
      <c r="P281" s="183">
        <f>O281*H281</f>
        <v>0</v>
      </c>
      <c r="Q281" s="183">
        <v>0</v>
      </c>
      <c r="R281" s="183">
        <f>Q281*H281</f>
        <v>0</v>
      </c>
      <c r="S281" s="183">
        <v>0</v>
      </c>
      <c r="T281" s="184">
        <f>S281*H281</f>
        <v>0</v>
      </c>
      <c r="AR281" s="23" t="s">
        <v>165</v>
      </c>
      <c r="AT281" s="23" t="s">
        <v>160</v>
      </c>
      <c r="AU281" s="23" t="s">
        <v>165</v>
      </c>
      <c r="AY281" s="23" t="s">
        <v>157</v>
      </c>
      <c r="BE281" s="185">
        <f>IF(N281="základní",J281,0)</f>
        <v>0</v>
      </c>
      <c r="BF281" s="185">
        <f>IF(N281="snížená",J281,0)</f>
        <v>0</v>
      </c>
      <c r="BG281" s="185">
        <f>IF(N281="zákl. přenesená",J281,0)</f>
        <v>0</v>
      </c>
      <c r="BH281" s="185">
        <f>IF(N281="sníž. přenesená",J281,0)</f>
        <v>0</v>
      </c>
      <c r="BI281" s="185">
        <f>IF(N281="nulová",J281,0)</f>
        <v>0</v>
      </c>
      <c r="BJ281" s="23" t="s">
        <v>81</v>
      </c>
      <c r="BK281" s="185">
        <f>ROUND(I281*H281,2)</f>
        <v>0</v>
      </c>
      <c r="BL281" s="23" t="s">
        <v>165</v>
      </c>
      <c r="BM281" s="23" t="s">
        <v>1256</v>
      </c>
    </row>
    <row r="282" spans="2:47" s="1" customFormat="1" ht="27">
      <c r="B282" s="40"/>
      <c r="D282" s="187" t="s">
        <v>1453</v>
      </c>
      <c r="F282" s="197" t="s">
        <v>1556</v>
      </c>
      <c r="I282" s="148"/>
      <c r="L282" s="40"/>
      <c r="M282" s="196"/>
      <c r="N282" s="41"/>
      <c r="O282" s="41"/>
      <c r="P282" s="41"/>
      <c r="Q282" s="41"/>
      <c r="R282" s="41"/>
      <c r="S282" s="41"/>
      <c r="T282" s="69"/>
      <c r="AT282" s="23" t="s">
        <v>1453</v>
      </c>
      <c r="AU282" s="23" t="s">
        <v>165</v>
      </c>
    </row>
    <row r="283" spans="2:65" s="1" customFormat="1" ht="16.5" customHeight="1">
      <c r="B283" s="173"/>
      <c r="C283" s="174" t="s">
        <v>775</v>
      </c>
      <c r="D283" s="174" t="s">
        <v>160</v>
      </c>
      <c r="E283" s="175" t="s">
        <v>1631</v>
      </c>
      <c r="F283" s="176" t="s">
        <v>1632</v>
      </c>
      <c r="G283" s="177" t="s">
        <v>1452</v>
      </c>
      <c r="H283" s="178">
        <v>20</v>
      </c>
      <c r="I283" s="179"/>
      <c r="J283" s="180">
        <f>ROUND(I283*H283,2)</f>
        <v>0</v>
      </c>
      <c r="K283" s="176" t="s">
        <v>5</v>
      </c>
      <c r="L283" s="40"/>
      <c r="M283" s="181" t="s">
        <v>5</v>
      </c>
      <c r="N283" s="182" t="s">
        <v>44</v>
      </c>
      <c r="O283" s="41"/>
      <c r="P283" s="183">
        <f>O283*H283</f>
        <v>0</v>
      </c>
      <c r="Q283" s="183">
        <v>0</v>
      </c>
      <c r="R283" s="183">
        <f>Q283*H283</f>
        <v>0</v>
      </c>
      <c r="S283" s="183">
        <v>0</v>
      </c>
      <c r="T283" s="184">
        <f>S283*H283</f>
        <v>0</v>
      </c>
      <c r="AR283" s="23" t="s">
        <v>165</v>
      </c>
      <c r="AT283" s="23" t="s">
        <v>160</v>
      </c>
      <c r="AU283" s="23" t="s">
        <v>165</v>
      </c>
      <c r="AY283" s="23" t="s">
        <v>157</v>
      </c>
      <c r="BE283" s="185">
        <f>IF(N283="základní",J283,0)</f>
        <v>0</v>
      </c>
      <c r="BF283" s="185">
        <f>IF(N283="snížená",J283,0)</f>
        <v>0</v>
      </c>
      <c r="BG283" s="185">
        <f>IF(N283="zákl. přenesená",J283,0)</f>
        <v>0</v>
      </c>
      <c r="BH283" s="185">
        <f>IF(N283="sníž. přenesená",J283,0)</f>
        <v>0</v>
      </c>
      <c r="BI283" s="185">
        <f>IF(N283="nulová",J283,0)</f>
        <v>0</v>
      </c>
      <c r="BJ283" s="23" t="s">
        <v>81</v>
      </c>
      <c r="BK283" s="185">
        <f>ROUND(I283*H283,2)</f>
        <v>0</v>
      </c>
      <c r="BL283" s="23" t="s">
        <v>165</v>
      </c>
      <c r="BM283" s="23" t="s">
        <v>1266</v>
      </c>
    </row>
    <row r="284" spans="2:47" s="1" customFormat="1" ht="27">
      <c r="B284" s="40"/>
      <c r="D284" s="187" t="s">
        <v>1453</v>
      </c>
      <c r="F284" s="197" t="s">
        <v>1556</v>
      </c>
      <c r="I284" s="148"/>
      <c r="L284" s="40"/>
      <c r="M284" s="196"/>
      <c r="N284" s="41"/>
      <c r="O284" s="41"/>
      <c r="P284" s="41"/>
      <c r="Q284" s="41"/>
      <c r="R284" s="41"/>
      <c r="S284" s="41"/>
      <c r="T284" s="69"/>
      <c r="AT284" s="23" t="s">
        <v>1453</v>
      </c>
      <c r="AU284" s="23" t="s">
        <v>165</v>
      </c>
    </row>
    <row r="285" spans="2:65" s="1" customFormat="1" ht="16.5" customHeight="1">
      <c r="B285" s="173"/>
      <c r="C285" s="174" t="s">
        <v>780</v>
      </c>
      <c r="D285" s="174" t="s">
        <v>160</v>
      </c>
      <c r="E285" s="175" t="s">
        <v>1633</v>
      </c>
      <c r="F285" s="176" t="s">
        <v>1634</v>
      </c>
      <c r="G285" s="177" t="s">
        <v>1452</v>
      </c>
      <c r="H285" s="178">
        <v>20</v>
      </c>
      <c r="I285" s="179"/>
      <c r="J285" s="180">
        <f>ROUND(I285*H285,2)</f>
        <v>0</v>
      </c>
      <c r="K285" s="176" t="s">
        <v>5</v>
      </c>
      <c r="L285" s="40"/>
      <c r="M285" s="181" t="s">
        <v>5</v>
      </c>
      <c r="N285" s="182" t="s">
        <v>44</v>
      </c>
      <c r="O285" s="41"/>
      <c r="P285" s="183">
        <f>O285*H285</f>
        <v>0</v>
      </c>
      <c r="Q285" s="183">
        <v>0</v>
      </c>
      <c r="R285" s="183">
        <f>Q285*H285</f>
        <v>0</v>
      </c>
      <c r="S285" s="183">
        <v>0</v>
      </c>
      <c r="T285" s="184">
        <f>S285*H285</f>
        <v>0</v>
      </c>
      <c r="AR285" s="23" t="s">
        <v>165</v>
      </c>
      <c r="AT285" s="23" t="s">
        <v>160</v>
      </c>
      <c r="AU285" s="23" t="s">
        <v>165</v>
      </c>
      <c r="AY285" s="23" t="s">
        <v>157</v>
      </c>
      <c r="BE285" s="185">
        <f>IF(N285="základní",J285,0)</f>
        <v>0</v>
      </c>
      <c r="BF285" s="185">
        <f>IF(N285="snížená",J285,0)</f>
        <v>0</v>
      </c>
      <c r="BG285" s="185">
        <f>IF(N285="zákl. přenesená",J285,0)</f>
        <v>0</v>
      </c>
      <c r="BH285" s="185">
        <f>IF(N285="sníž. přenesená",J285,0)</f>
        <v>0</v>
      </c>
      <c r="BI285" s="185">
        <f>IF(N285="nulová",J285,0)</f>
        <v>0</v>
      </c>
      <c r="BJ285" s="23" t="s">
        <v>81</v>
      </c>
      <c r="BK285" s="185">
        <f>ROUND(I285*H285,2)</f>
        <v>0</v>
      </c>
      <c r="BL285" s="23" t="s">
        <v>165</v>
      </c>
      <c r="BM285" s="23" t="s">
        <v>1277</v>
      </c>
    </row>
    <row r="286" spans="2:47" s="1" customFormat="1" ht="27">
      <c r="B286" s="40"/>
      <c r="D286" s="187" t="s">
        <v>1453</v>
      </c>
      <c r="F286" s="197" t="s">
        <v>1556</v>
      </c>
      <c r="I286" s="148"/>
      <c r="L286" s="40"/>
      <c r="M286" s="196"/>
      <c r="N286" s="41"/>
      <c r="O286" s="41"/>
      <c r="P286" s="41"/>
      <c r="Q286" s="41"/>
      <c r="R286" s="41"/>
      <c r="S286" s="41"/>
      <c r="T286" s="69"/>
      <c r="AT286" s="23" t="s">
        <v>1453</v>
      </c>
      <c r="AU286" s="23" t="s">
        <v>165</v>
      </c>
    </row>
    <row r="287" spans="2:65" s="1" customFormat="1" ht="16.5" customHeight="1">
      <c r="B287" s="173"/>
      <c r="C287" s="174" t="s">
        <v>784</v>
      </c>
      <c r="D287" s="174" t="s">
        <v>160</v>
      </c>
      <c r="E287" s="175" t="s">
        <v>877</v>
      </c>
      <c r="F287" s="176" t="s">
        <v>1635</v>
      </c>
      <c r="G287" s="177" t="s">
        <v>1452</v>
      </c>
      <c r="H287" s="178">
        <v>10</v>
      </c>
      <c r="I287" s="179"/>
      <c r="J287" s="180">
        <f>ROUND(I287*H287,2)</f>
        <v>0</v>
      </c>
      <c r="K287" s="176" t="s">
        <v>5</v>
      </c>
      <c r="L287" s="40"/>
      <c r="M287" s="181" t="s">
        <v>5</v>
      </c>
      <c r="N287" s="182" t="s">
        <v>44</v>
      </c>
      <c r="O287" s="41"/>
      <c r="P287" s="183">
        <f>O287*H287</f>
        <v>0</v>
      </c>
      <c r="Q287" s="183">
        <v>0</v>
      </c>
      <c r="R287" s="183">
        <f>Q287*H287</f>
        <v>0</v>
      </c>
      <c r="S287" s="183">
        <v>0</v>
      </c>
      <c r="T287" s="184">
        <f>S287*H287</f>
        <v>0</v>
      </c>
      <c r="AR287" s="23" t="s">
        <v>165</v>
      </c>
      <c r="AT287" s="23" t="s">
        <v>160</v>
      </c>
      <c r="AU287" s="23" t="s">
        <v>165</v>
      </c>
      <c r="AY287" s="23" t="s">
        <v>157</v>
      </c>
      <c r="BE287" s="185">
        <f>IF(N287="základní",J287,0)</f>
        <v>0</v>
      </c>
      <c r="BF287" s="185">
        <f>IF(N287="snížená",J287,0)</f>
        <v>0</v>
      </c>
      <c r="BG287" s="185">
        <f>IF(N287="zákl. přenesená",J287,0)</f>
        <v>0</v>
      </c>
      <c r="BH287" s="185">
        <f>IF(N287="sníž. přenesená",J287,0)</f>
        <v>0</v>
      </c>
      <c r="BI287" s="185">
        <f>IF(N287="nulová",J287,0)</f>
        <v>0</v>
      </c>
      <c r="BJ287" s="23" t="s">
        <v>81</v>
      </c>
      <c r="BK287" s="185">
        <f>ROUND(I287*H287,2)</f>
        <v>0</v>
      </c>
      <c r="BL287" s="23" t="s">
        <v>165</v>
      </c>
      <c r="BM287" s="23" t="s">
        <v>1287</v>
      </c>
    </row>
    <row r="288" spans="2:47" s="1" customFormat="1" ht="27">
      <c r="B288" s="40"/>
      <c r="D288" s="187" t="s">
        <v>1453</v>
      </c>
      <c r="F288" s="197" t="s">
        <v>1556</v>
      </c>
      <c r="I288" s="148"/>
      <c r="L288" s="40"/>
      <c r="M288" s="196"/>
      <c r="N288" s="41"/>
      <c r="O288" s="41"/>
      <c r="P288" s="41"/>
      <c r="Q288" s="41"/>
      <c r="R288" s="41"/>
      <c r="S288" s="41"/>
      <c r="T288" s="69"/>
      <c r="AT288" s="23" t="s">
        <v>1453</v>
      </c>
      <c r="AU288" s="23" t="s">
        <v>165</v>
      </c>
    </row>
    <row r="289" spans="2:65" s="1" customFormat="1" ht="16.5" customHeight="1">
      <c r="B289" s="173"/>
      <c r="C289" s="174" t="s">
        <v>788</v>
      </c>
      <c r="D289" s="174" t="s">
        <v>160</v>
      </c>
      <c r="E289" s="175" t="s">
        <v>1636</v>
      </c>
      <c r="F289" s="176" t="s">
        <v>1637</v>
      </c>
      <c r="G289" s="177" t="s">
        <v>1452</v>
      </c>
      <c r="H289" s="178">
        <v>10</v>
      </c>
      <c r="I289" s="179"/>
      <c r="J289" s="180">
        <f>ROUND(I289*H289,2)</f>
        <v>0</v>
      </c>
      <c r="K289" s="176" t="s">
        <v>5</v>
      </c>
      <c r="L289" s="40"/>
      <c r="M289" s="181" t="s">
        <v>5</v>
      </c>
      <c r="N289" s="182" t="s">
        <v>44</v>
      </c>
      <c r="O289" s="41"/>
      <c r="P289" s="183">
        <f>O289*H289</f>
        <v>0</v>
      </c>
      <c r="Q289" s="183">
        <v>0</v>
      </c>
      <c r="R289" s="183">
        <f>Q289*H289</f>
        <v>0</v>
      </c>
      <c r="S289" s="183">
        <v>0</v>
      </c>
      <c r="T289" s="184">
        <f>S289*H289</f>
        <v>0</v>
      </c>
      <c r="AR289" s="23" t="s">
        <v>165</v>
      </c>
      <c r="AT289" s="23" t="s">
        <v>160</v>
      </c>
      <c r="AU289" s="23" t="s">
        <v>165</v>
      </c>
      <c r="AY289" s="23" t="s">
        <v>157</v>
      </c>
      <c r="BE289" s="185">
        <f>IF(N289="základní",J289,0)</f>
        <v>0</v>
      </c>
      <c r="BF289" s="185">
        <f>IF(N289="snížená",J289,0)</f>
        <v>0</v>
      </c>
      <c r="BG289" s="185">
        <f>IF(N289="zákl. přenesená",J289,0)</f>
        <v>0</v>
      </c>
      <c r="BH289" s="185">
        <f>IF(N289="sníž. přenesená",J289,0)</f>
        <v>0</v>
      </c>
      <c r="BI289" s="185">
        <f>IF(N289="nulová",J289,0)</f>
        <v>0</v>
      </c>
      <c r="BJ289" s="23" t="s">
        <v>81</v>
      </c>
      <c r="BK289" s="185">
        <f>ROUND(I289*H289,2)</f>
        <v>0</v>
      </c>
      <c r="BL289" s="23" t="s">
        <v>165</v>
      </c>
      <c r="BM289" s="23" t="s">
        <v>1297</v>
      </c>
    </row>
    <row r="290" spans="2:47" s="1" customFormat="1" ht="27">
      <c r="B290" s="40"/>
      <c r="D290" s="187" t="s">
        <v>1453</v>
      </c>
      <c r="F290" s="197" t="s">
        <v>1556</v>
      </c>
      <c r="I290" s="148"/>
      <c r="L290" s="40"/>
      <c r="M290" s="196"/>
      <c r="N290" s="41"/>
      <c r="O290" s="41"/>
      <c r="P290" s="41"/>
      <c r="Q290" s="41"/>
      <c r="R290" s="41"/>
      <c r="S290" s="41"/>
      <c r="T290" s="69"/>
      <c r="AT290" s="23" t="s">
        <v>1453</v>
      </c>
      <c r="AU290" s="23" t="s">
        <v>165</v>
      </c>
    </row>
    <row r="291" spans="2:65" s="1" customFormat="1" ht="16.5" customHeight="1">
      <c r="B291" s="173"/>
      <c r="C291" s="174" t="s">
        <v>795</v>
      </c>
      <c r="D291" s="174" t="s">
        <v>160</v>
      </c>
      <c r="E291" s="175" t="s">
        <v>891</v>
      </c>
      <c r="F291" s="176" t="s">
        <v>1638</v>
      </c>
      <c r="G291" s="177" t="s">
        <v>1452</v>
      </c>
      <c r="H291" s="178">
        <v>100</v>
      </c>
      <c r="I291" s="179"/>
      <c r="J291" s="180">
        <f>ROUND(I291*H291,2)</f>
        <v>0</v>
      </c>
      <c r="K291" s="176" t="s">
        <v>5</v>
      </c>
      <c r="L291" s="40"/>
      <c r="M291" s="181" t="s">
        <v>5</v>
      </c>
      <c r="N291" s="182" t="s">
        <v>44</v>
      </c>
      <c r="O291" s="41"/>
      <c r="P291" s="183">
        <f>O291*H291</f>
        <v>0</v>
      </c>
      <c r="Q291" s="183">
        <v>0</v>
      </c>
      <c r="R291" s="183">
        <f>Q291*H291</f>
        <v>0</v>
      </c>
      <c r="S291" s="183">
        <v>0</v>
      </c>
      <c r="T291" s="184">
        <f>S291*H291</f>
        <v>0</v>
      </c>
      <c r="AR291" s="23" t="s">
        <v>165</v>
      </c>
      <c r="AT291" s="23" t="s">
        <v>160</v>
      </c>
      <c r="AU291" s="23" t="s">
        <v>165</v>
      </c>
      <c r="AY291" s="23" t="s">
        <v>157</v>
      </c>
      <c r="BE291" s="185">
        <f>IF(N291="základní",J291,0)</f>
        <v>0</v>
      </c>
      <c r="BF291" s="185">
        <f>IF(N291="snížená",J291,0)</f>
        <v>0</v>
      </c>
      <c r="BG291" s="185">
        <f>IF(N291="zákl. přenesená",J291,0)</f>
        <v>0</v>
      </c>
      <c r="BH291" s="185">
        <f>IF(N291="sníž. přenesená",J291,0)</f>
        <v>0</v>
      </c>
      <c r="BI291" s="185">
        <f>IF(N291="nulová",J291,0)</f>
        <v>0</v>
      </c>
      <c r="BJ291" s="23" t="s">
        <v>81</v>
      </c>
      <c r="BK291" s="185">
        <f>ROUND(I291*H291,2)</f>
        <v>0</v>
      </c>
      <c r="BL291" s="23" t="s">
        <v>165</v>
      </c>
      <c r="BM291" s="23" t="s">
        <v>1305</v>
      </c>
    </row>
    <row r="292" spans="2:47" s="1" customFormat="1" ht="27">
      <c r="B292" s="40"/>
      <c r="D292" s="187" t="s">
        <v>1453</v>
      </c>
      <c r="F292" s="197" t="s">
        <v>1556</v>
      </c>
      <c r="I292" s="148"/>
      <c r="L292" s="40"/>
      <c r="M292" s="196"/>
      <c r="N292" s="41"/>
      <c r="O292" s="41"/>
      <c r="P292" s="41"/>
      <c r="Q292" s="41"/>
      <c r="R292" s="41"/>
      <c r="S292" s="41"/>
      <c r="T292" s="69"/>
      <c r="AT292" s="23" t="s">
        <v>1453</v>
      </c>
      <c r="AU292" s="23" t="s">
        <v>165</v>
      </c>
    </row>
    <row r="293" spans="2:65" s="1" customFormat="1" ht="16.5" customHeight="1">
      <c r="B293" s="173"/>
      <c r="C293" s="174" t="s">
        <v>799</v>
      </c>
      <c r="D293" s="174" t="s">
        <v>160</v>
      </c>
      <c r="E293" s="175" t="s">
        <v>1639</v>
      </c>
      <c r="F293" s="176" t="s">
        <v>1640</v>
      </c>
      <c r="G293" s="177" t="s">
        <v>1452</v>
      </c>
      <c r="H293" s="178">
        <v>2</v>
      </c>
      <c r="I293" s="179"/>
      <c r="J293" s="180">
        <f>ROUND(I293*H293,2)</f>
        <v>0</v>
      </c>
      <c r="K293" s="176" t="s">
        <v>5</v>
      </c>
      <c r="L293" s="40"/>
      <c r="M293" s="181" t="s">
        <v>5</v>
      </c>
      <c r="N293" s="182" t="s">
        <v>44</v>
      </c>
      <c r="O293" s="41"/>
      <c r="P293" s="183">
        <f>O293*H293</f>
        <v>0</v>
      </c>
      <c r="Q293" s="183">
        <v>0</v>
      </c>
      <c r="R293" s="183">
        <f>Q293*H293</f>
        <v>0</v>
      </c>
      <c r="S293" s="183">
        <v>0</v>
      </c>
      <c r="T293" s="184">
        <f>S293*H293</f>
        <v>0</v>
      </c>
      <c r="AR293" s="23" t="s">
        <v>165</v>
      </c>
      <c r="AT293" s="23" t="s">
        <v>160</v>
      </c>
      <c r="AU293" s="23" t="s">
        <v>165</v>
      </c>
      <c r="AY293" s="23" t="s">
        <v>157</v>
      </c>
      <c r="BE293" s="185">
        <f>IF(N293="základní",J293,0)</f>
        <v>0</v>
      </c>
      <c r="BF293" s="185">
        <f>IF(N293="snížená",J293,0)</f>
        <v>0</v>
      </c>
      <c r="BG293" s="185">
        <f>IF(N293="zákl. přenesená",J293,0)</f>
        <v>0</v>
      </c>
      <c r="BH293" s="185">
        <f>IF(N293="sníž. přenesená",J293,0)</f>
        <v>0</v>
      </c>
      <c r="BI293" s="185">
        <f>IF(N293="nulová",J293,0)</f>
        <v>0</v>
      </c>
      <c r="BJ293" s="23" t="s">
        <v>81</v>
      </c>
      <c r="BK293" s="185">
        <f>ROUND(I293*H293,2)</f>
        <v>0</v>
      </c>
      <c r="BL293" s="23" t="s">
        <v>165</v>
      </c>
      <c r="BM293" s="23" t="s">
        <v>1315</v>
      </c>
    </row>
    <row r="294" spans="2:65" s="1" customFormat="1" ht="16.5" customHeight="1">
      <c r="B294" s="173"/>
      <c r="C294" s="174" t="s">
        <v>805</v>
      </c>
      <c r="D294" s="174" t="s">
        <v>160</v>
      </c>
      <c r="E294" s="175" t="s">
        <v>1641</v>
      </c>
      <c r="F294" s="176" t="s">
        <v>1642</v>
      </c>
      <c r="G294" s="177" t="s">
        <v>1452</v>
      </c>
      <c r="H294" s="178">
        <v>0</v>
      </c>
      <c r="I294" s="179"/>
      <c r="J294" s="180">
        <f>ROUND(I294*H294,2)</f>
        <v>0</v>
      </c>
      <c r="K294" s="176" t="s">
        <v>5</v>
      </c>
      <c r="L294" s="40"/>
      <c r="M294" s="181" t="s">
        <v>5</v>
      </c>
      <c r="N294" s="182" t="s">
        <v>44</v>
      </c>
      <c r="O294" s="41"/>
      <c r="P294" s="183">
        <f>O294*H294</f>
        <v>0</v>
      </c>
      <c r="Q294" s="183">
        <v>0</v>
      </c>
      <c r="R294" s="183">
        <f>Q294*H294</f>
        <v>0</v>
      </c>
      <c r="S294" s="183">
        <v>0</v>
      </c>
      <c r="T294" s="184">
        <f>S294*H294</f>
        <v>0</v>
      </c>
      <c r="AR294" s="23" t="s">
        <v>165</v>
      </c>
      <c r="AT294" s="23" t="s">
        <v>160</v>
      </c>
      <c r="AU294" s="23" t="s">
        <v>165</v>
      </c>
      <c r="AY294" s="23" t="s">
        <v>157</v>
      </c>
      <c r="BE294" s="185">
        <f>IF(N294="základní",J294,0)</f>
        <v>0</v>
      </c>
      <c r="BF294" s="185">
        <f>IF(N294="snížená",J294,0)</f>
        <v>0</v>
      </c>
      <c r="BG294" s="185">
        <f>IF(N294="zákl. přenesená",J294,0)</f>
        <v>0</v>
      </c>
      <c r="BH294" s="185">
        <f>IF(N294="sníž. přenesená",J294,0)</f>
        <v>0</v>
      </c>
      <c r="BI294" s="185">
        <f>IF(N294="nulová",J294,0)</f>
        <v>0</v>
      </c>
      <c r="BJ294" s="23" t="s">
        <v>81</v>
      </c>
      <c r="BK294" s="185">
        <f>ROUND(I294*H294,2)</f>
        <v>0</v>
      </c>
      <c r="BL294" s="23" t="s">
        <v>165</v>
      </c>
      <c r="BM294" s="23" t="s">
        <v>1324</v>
      </c>
    </row>
    <row r="295" spans="2:65" s="1" customFormat="1" ht="16.5" customHeight="1">
      <c r="B295" s="173"/>
      <c r="C295" s="174" t="s">
        <v>812</v>
      </c>
      <c r="D295" s="174" t="s">
        <v>160</v>
      </c>
      <c r="E295" s="175" t="s">
        <v>901</v>
      </c>
      <c r="F295" s="176" t="s">
        <v>1643</v>
      </c>
      <c r="G295" s="177" t="s">
        <v>1452</v>
      </c>
      <c r="H295" s="178">
        <v>1</v>
      </c>
      <c r="I295" s="179"/>
      <c r="J295" s="180">
        <f>ROUND(I295*H295,2)</f>
        <v>0</v>
      </c>
      <c r="K295" s="176" t="s">
        <v>5</v>
      </c>
      <c r="L295" s="40"/>
      <c r="M295" s="181" t="s">
        <v>5</v>
      </c>
      <c r="N295" s="182" t="s">
        <v>44</v>
      </c>
      <c r="O295" s="41"/>
      <c r="P295" s="183">
        <f>O295*H295</f>
        <v>0</v>
      </c>
      <c r="Q295" s="183">
        <v>0</v>
      </c>
      <c r="R295" s="183">
        <f>Q295*H295</f>
        <v>0</v>
      </c>
      <c r="S295" s="183">
        <v>0</v>
      </c>
      <c r="T295" s="184">
        <f>S295*H295</f>
        <v>0</v>
      </c>
      <c r="AR295" s="23" t="s">
        <v>165</v>
      </c>
      <c r="AT295" s="23" t="s">
        <v>160</v>
      </c>
      <c r="AU295" s="23" t="s">
        <v>165</v>
      </c>
      <c r="AY295" s="23" t="s">
        <v>157</v>
      </c>
      <c r="BE295" s="185">
        <f>IF(N295="základní",J295,0)</f>
        <v>0</v>
      </c>
      <c r="BF295" s="185">
        <f>IF(N295="snížená",J295,0)</f>
        <v>0</v>
      </c>
      <c r="BG295" s="185">
        <f>IF(N295="zákl. přenesená",J295,0)</f>
        <v>0</v>
      </c>
      <c r="BH295" s="185">
        <f>IF(N295="sníž. přenesená",J295,0)</f>
        <v>0</v>
      </c>
      <c r="BI295" s="185">
        <f>IF(N295="nulová",J295,0)</f>
        <v>0</v>
      </c>
      <c r="BJ295" s="23" t="s">
        <v>81</v>
      </c>
      <c r="BK295" s="185">
        <f>ROUND(I295*H295,2)</f>
        <v>0</v>
      </c>
      <c r="BL295" s="23" t="s">
        <v>165</v>
      </c>
      <c r="BM295" s="23" t="s">
        <v>1334</v>
      </c>
    </row>
    <row r="296" spans="2:47" s="1" customFormat="1" ht="27">
      <c r="B296" s="40"/>
      <c r="D296" s="187" t="s">
        <v>1453</v>
      </c>
      <c r="F296" s="197" t="s">
        <v>1644</v>
      </c>
      <c r="I296" s="148"/>
      <c r="L296" s="40"/>
      <c r="M296" s="196"/>
      <c r="N296" s="41"/>
      <c r="O296" s="41"/>
      <c r="P296" s="41"/>
      <c r="Q296" s="41"/>
      <c r="R296" s="41"/>
      <c r="S296" s="41"/>
      <c r="T296" s="69"/>
      <c r="AT296" s="23" t="s">
        <v>1453</v>
      </c>
      <c r="AU296" s="23" t="s">
        <v>165</v>
      </c>
    </row>
    <row r="297" spans="2:65" s="1" customFormat="1" ht="16.5" customHeight="1">
      <c r="B297" s="173"/>
      <c r="C297" s="174" t="s">
        <v>818</v>
      </c>
      <c r="D297" s="174" t="s">
        <v>160</v>
      </c>
      <c r="E297" s="175" t="s">
        <v>971</v>
      </c>
      <c r="F297" s="176" t="s">
        <v>1645</v>
      </c>
      <c r="G297" s="177" t="s">
        <v>1452</v>
      </c>
      <c r="H297" s="178">
        <v>2</v>
      </c>
      <c r="I297" s="179"/>
      <c r="J297" s="180">
        <f>ROUND(I297*H297,2)</f>
        <v>0</v>
      </c>
      <c r="K297" s="176" t="s">
        <v>5</v>
      </c>
      <c r="L297" s="40"/>
      <c r="M297" s="181" t="s">
        <v>5</v>
      </c>
      <c r="N297" s="182" t="s">
        <v>44</v>
      </c>
      <c r="O297" s="41"/>
      <c r="P297" s="183">
        <f>O297*H297</f>
        <v>0</v>
      </c>
      <c r="Q297" s="183">
        <v>0</v>
      </c>
      <c r="R297" s="183">
        <f>Q297*H297</f>
        <v>0</v>
      </c>
      <c r="S297" s="183">
        <v>0</v>
      </c>
      <c r="T297" s="184">
        <f>S297*H297</f>
        <v>0</v>
      </c>
      <c r="AR297" s="23" t="s">
        <v>165</v>
      </c>
      <c r="AT297" s="23" t="s">
        <v>160</v>
      </c>
      <c r="AU297" s="23" t="s">
        <v>165</v>
      </c>
      <c r="AY297" s="23" t="s">
        <v>157</v>
      </c>
      <c r="BE297" s="185">
        <f>IF(N297="základní",J297,0)</f>
        <v>0</v>
      </c>
      <c r="BF297" s="185">
        <f>IF(N297="snížená",J297,0)</f>
        <v>0</v>
      </c>
      <c r="BG297" s="185">
        <f>IF(N297="zákl. přenesená",J297,0)</f>
        <v>0</v>
      </c>
      <c r="BH297" s="185">
        <f>IF(N297="sníž. přenesená",J297,0)</f>
        <v>0</v>
      </c>
      <c r="BI297" s="185">
        <f>IF(N297="nulová",J297,0)</f>
        <v>0</v>
      </c>
      <c r="BJ297" s="23" t="s">
        <v>81</v>
      </c>
      <c r="BK297" s="185">
        <f>ROUND(I297*H297,2)</f>
        <v>0</v>
      </c>
      <c r="BL297" s="23" t="s">
        <v>165</v>
      </c>
      <c r="BM297" s="23" t="s">
        <v>1342</v>
      </c>
    </row>
    <row r="298" spans="2:47" s="1" customFormat="1" ht="27">
      <c r="B298" s="40"/>
      <c r="D298" s="187" t="s">
        <v>1453</v>
      </c>
      <c r="F298" s="197" t="s">
        <v>1556</v>
      </c>
      <c r="I298" s="148"/>
      <c r="L298" s="40"/>
      <c r="M298" s="196"/>
      <c r="N298" s="41"/>
      <c r="O298" s="41"/>
      <c r="P298" s="41"/>
      <c r="Q298" s="41"/>
      <c r="R298" s="41"/>
      <c r="S298" s="41"/>
      <c r="T298" s="69"/>
      <c r="AT298" s="23" t="s">
        <v>1453</v>
      </c>
      <c r="AU298" s="23" t="s">
        <v>165</v>
      </c>
    </row>
    <row r="299" spans="2:65" s="1" customFormat="1" ht="16.5" customHeight="1">
      <c r="B299" s="173"/>
      <c r="C299" s="174" t="s">
        <v>823</v>
      </c>
      <c r="D299" s="174" t="s">
        <v>160</v>
      </c>
      <c r="E299" s="175" t="s">
        <v>976</v>
      </c>
      <c r="F299" s="176" t="s">
        <v>1646</v>
      </c>
      <c r="G299" s="177" t="s">
        <v>1452</v>
      </c>
      <c r="H299" s="178">
        <v>1</v>
      </c>
      <c r="I299" s="179"/>
      <c r="J299" s="180">
        <f>ROUND(I299*H299,2)</f>
        <v>0</v>
      </c>
      <c r="K299" s="176" t="s">
        <v>5</v>
      </c>
      <c r="L299" s="40"/>
      <c r="M299" s="181" t="s">
        <v>5</v>
      </c>
      <c r="N299" s="182" t="s">
        <v>44</v>
      </c>
      <c r="O299" s="41"/>
      <c r="P299" s="183">
        <f>O299*H299</f>
        <v>0</v>
      </c>
      <c r="Q299" s="183">
        <v>0</v>
      </c>
      <c r="R299" s="183">
        <f>Q299*H299</f>
        <v>0</v>
      </c>
      <c r="S299" s="183">
        <v>0</v>
      </c>
      <c r="T299" s="184">
        <f>S299*H299</f>
        <v>0</v>
      </c>
      <c r="AR299" s="23" t="s">
        <v>165</v>
      </c>
      <c r="AT299" s="23" t="s">
        <v>160</v>
      </c>
      <c r="AU299" s="23" t="s">
        <v>165</v>
      </c>
      <c r="AY299" s="23" t="s">
        <v>157</v>
      </c>
      <c r="BE299" s="185">
        <f>IF(N299="základní",J299,0)</f>
        <v>0</v>
      </c>
      <c r="BF299" s="185">
        <f>IF(N299="snížená",J299,0)</f>
        <v>0</v>
      </c>
      <c r="BG299" s="185">
        <f>IF(N299="zákl. přenesená",J299,0)</f>
        <v>0</v>
      </c>
      <c r="BH299" s="185">
        <f>IF(N299="sníž. přenesená",J299,0)</f>
        <v>0</v>
      </c>
      <c r="BI299" s="185">
        <f>IF(N299="nulová",J299,0)</f>
        <v>0</v>
      </c>
      <c r="BJ299" s="23" t="s">
        <v>81</v>
      </c>
      <c r="BK299" s="185">
        <f>ROUND(I299*H299,2)</f>
        <v>0</v>
      </c>
      <c r="BL299" s="23" t="s">
        <v>165</v>
      </c>
      <c r="BM299" s="23" t="s">
        <v>1350</v>
      </c>
    </row>
    <row r="300" spans="2:47" s="1" customFormat="1" ht="27">
      <c r="B300" s="40"/>
      <c r="D300" s="187" t="s">
        <v>1453</v>
      </c>
      <c r="F300" s="197" t="s">
        <v>1556</v>
      </c>
      <c r="I300" s="148"/>
      <c r="L300" s="40"/>
      <c r="M300" s="196"/>
      <c r="N300" s="41"/>
      <c r="O300" s="41"/>
      <c r="P300" s="41"/>
      <c r="Q300" s="41"/>
      <c r="R300" s="41"/>
      <c r="S300" s="41"/>
      <c r="T300" s="69"/>
      <c r="AT300" s="23" t="s">
        <v>1453</v>
      </c>
      <c r="AU300" s="23" t="s">
        <v>165</v>
      </c>
    </row>
    <row r="301" spans="2:65" s="1" customFormat="1" ht="16.5" customHeight="1">
      <c r="B301" s="173"/>
      <c r="C301" s="174" t="s">
        <v>828</v>
      </c>
      <c r="D301" s="174" t="s">
        <v>160</v>
      </c>
      <c r="E301" s="175" t="s">
        <v>1647</v>
      </c>
      <c r="F301" s="176" t="s">
        <v>1648</v>
      </c>
      <c r="G301" s="177" t="s">
        <v>1480</v>
      </c>
      <c r="H301" s="178">
        <v>1</v>
      </c>
      <c r="I301" s="179"/>
      <c r="J301" s="180">
        <f>ROUND(I301*H301,2)</f>
        <v>0</v>
      </c>
      <c r="K301" s="176" t="s">
        <v>5</v>
      </c>
      <c r="L301" s="40"/>
      <c r="M301" s="181" t="s">
        <v>5</v>
      </c>
      <c r="N301" s="182" t="s">
        <v>44</v>
      </c>
      <c r="O301" s="41"/>
      <c r="P301" s="183">
        <f>O301*H301</f>
        <v>0</v>
      </c>
      <c r="Q301" s="183">
        <v>0</v>
      </c>
      <c r="R301" s="183">
        <f>Q301*H301</f>
        <v>0</v>
      </c>
      <c r="S301" s="183">
        <v>0</v>
      </c>
      <c r="T301" s="184">
        <f>S301*H301</f>
        <v>0</v>
      </c>
      <c r="AR301" s="23" t="s">
        <v>165</v>
      </c>
      <c r="AT301" s="23" t="s">
        <v>160</v>
      </c>
      <c r="AU301" s="23" t="s">
        <v>165</v>
      </c>
      <c r="AY301" s="23" t="s">
        <v>157</v>
      </c>
      <c r="BE301" s="185">
        <f>IF(N301="základní",J301,0)</f>
        <v>0</v>
      </c>
      <c r="BF301" s="185">
        <f>IF(N301="snížená",J301,0)</f>
        <v>0</v>
      </c>
      <c r="BG301" s="185">
        <f>IF(N301="zákl. přenesená",J301,0)</f>
        <v>0</v>
      </c>
      <c r="BH301" s="185">
        <f>IF(N301="sníž. přenesená",J301,0)</f>
        <v>0</v>
      </c>
      <c r="BI301" s="185">
        <f>IF(N301="nulová",J301,0)</f>
        <v>0</v>
      </c>
      <c r="BJ301" s="23" t="s">
        <v>81</v>
      </c>
      <c r="BK301" s="185">
        <f>ROUND(I301*H301,2)</f>
        <v>0</v>
      </c>
      <c r="BL301" s="23" t="s">
        <v>165</v>
      </c>
      <c r="BM301" s="23" t="s">
        <v>1359</v>
      </c>
    </row>
    <row r="302" spans="2:63" s="13" customFormat="1" ht="21.6" customHeight="1">
      <c r="B302" s="219"/>
      <c r="D302" s="220" t="s">
        <v>72</v>
      </c>
      <c r="E302" s="220" t="s">
        <v>1476</v>
      </c>
      <c r="F302" s="220" t="s">
        <v>1477</v>
      </c>
      <c r="I302" s="221"/>
      <c r="J302" s="222">
        <f>BK302</f>
        <v>0</v>
      </c>
      <c r="L302" s="219"/>
      <c r="M302" s="223"/>
      <c r="N302" s="224"/>
      <c r="O302" s="224"/>
      <c r="P302" s="225">
        <f>SUM(P303:P318)</f>
        <v>0</v>
      </c>
      <c r="Q302" s="224"/>
      <c r="R302" s="225">
        <f>SUM(R303:R318)</f>
        <v>0</v>
      </c>
      <c r="S302" s="224"/>
      <c r="T302" s="226">
        <f>SUM(T303:T318)</f>
        <v>0</v>
      </c>
      <c r="AR302" s="220" t="s">
        <v>81</v>
      </c>
      <c r="AT302" s="227" t="s">
        <v>72</v>
      </c>
      <c r="AU302" s="227" t="s">
        <v>158</v>
      </c>
      <c r="AY302" s="220" t="s">
        <v>157</v>
      </c>
      <c r="BK302" s="228">
        <f>SUM(BK303:BK318)</f>
        <v>0</v>
      </c>
    </row>
    <row r="303" spans="2:65" s="1" customFormat="1" ht="16.5" customHeight="1">
      <c r="B303" s="173"/>
      <c r="C303" s="174" t="s">
        <v>832</v>
      </c>
      <c r="D303" s="174" t="s">
        <v>160</v>
      </c>
      <c r="E303" s="175" t="s">
        <v>1649</v>
      </c>
      <c r="F303" s="176" t="s">
        <v>1650</v>
      </c>
      <c r="G303" s="177" t="s">
        <v>1651</v>
      </c>
      <c r="H303" s="178">
        <v>0</v>
      </c>
      <c r="I303" s="179"/>
      <c r="J303" s="180">
        <f aca="true" t="shared" si="30" ref="J303:J317">ROUND(I303*H303,2)</f>
        <v>0</v>
      </c>
      <c r="K303" s="176" t="s">
        <v>5</v>
      </c>
      <c r="L303" s="40"/>
      <c r="M303" s="181" t="s">
        <v>5</v>
      </c>
      <c r="N303" s="182" t="s">
        <v>44</v>
      </c>
      <c r="O303" s="41"/>
      <c r="P303" s="183">
        <f aca="true" t="shared" si="31" ref="P303:P317">O303*H303</f>
        <v>0</v>
      </c>
      <c r="Q303" s="183">
        <v>0</v>
      </c>
      <c r="R303" s="183">
        <f aca="true" t="shared" si="32" ref="R303:R317">Q303*H303</f>
        <v>0</v>
      </c>
      <c r="S303" s="183">
        <v>0</v>
      </c>
      <c r="T303" s="184">
        <f aca="true" t="shared" si="33" ref="T303:T317">S303*H303</f>
        <v>0</v>
      </c>
      <c r="AR303" s="23" t="s">
        <v>165</v>
      </c>
      <c r="AT303" s="23" t="s">
        <v>160</v>
      </c>
      <c r="AU303" s="23" t="s">
        <v>165</v>
      </c>
      <c r="AY303" s="23" t="s">
        <v>157</v>
      </c>
      <c r="BE303" s="185">
        <f aca="true" t="shared" si="34" ref="BE303:BE317">IF(N303="základní",J303,0)</f>
        <v>0</v>
      </c>
      <c r="BF303" s="185">
        <f aca="true" t="shared" si="35" ref="BF303:BF317">IF(N303="snížená",J303,0)</f>
        <v>0</v>
      </c>
      <c r="BG303" s="185">
        <f aca="true" t="shared" si="36" ref="BG303:BG317">IF(N303="zákl. přenesená",J303,0)</f>
        <v>0</v>
      </c>
      <c r="BH303" s="185">
        <f aca="true" t="shared" si="37" ref="BH303:BH317">IF(N303="sníž. přenesená",J303,0)</f>
        <v>0</v>
      </c>
      <c r="BI303" s="185">
        <f aca="true" t="shared" si="38" ref="BI303:BI317">IF(N303="nulová",J303,0)</f>
        <v>0</v>
      </c>
      <c r="BJ303" s="23" t="s">
        <v>81</v>
      </c>
      <c r="BK303" s="185">
        <f aca="true" t="shared" si="39" ref="BK303:BK317">ROUND(I303*H303,2)</f>
        <v>0</v>
      </c>
      <c r="BL303" s="23" t="s">
        <v>165</v>
      </c>
      <c r="BM303" s="23" t="s">
        <v>1366</v>
      </c>
    </row>
    <row r="304" spans="2:65" s="1" customFormat="1" ht="16.5" customHeight="1">
      <c r="B304" s="173"/>
      <c r="C304" s="174" t="s">
        <v>836</v>
      </c>
      <c r="D304" s="174" t="s">
        <v>160</v>
      </c>
      <c r="E304" s="175" t="s">
        <v>1652</v>
      </c>
      <c r="F304" s="176" t="s">
        <v>1653</v>
      </c>
      <c r="G304" s="177" t="s">
        <v>1452</v>
      </c>
      <c r="H304" s="178">
        <v>0</v>
      </c>
      <c r="I304" s="179"/>
      <c r="J304" s="180">
        <f t="shared" si="30"/>
        <v>0</v>
      </c>
      <c r="K304" s="176" t="s">
        <v>5</v>
      </c>
      <c r="L304" s="40"/>
      <c r="M304" s="181" t="s">
        <v>5</v>
      </c>
      <c r="N304" s="182" t="s">
        <v>44</v>
      </c>
      <c r="O304" s="41"/>
      <c r="P304" s="183">
        <f t="shared" si="31"/>
        <v>0</v>
      </c>
      <c r="Q304" s="183">
        <v>0</v>
      </c>
      <c r="R304" s="183">
        <f t="shared" si="32"/>
        <v>0</v>
      </c>
      <c r="S304" s="183">
        <v>0</v>
      </c>
      <c r="T304" s="184">
        <f t="shared" si="33"/>
        <v>0</v>
      </c>
      <c r="AR304" s="23" t="s">
        <v>165</v>
      </c>
      <c r="AT304" s="23" t="s">
        <v>160</v>
      </c>
      <c r="AU304" s="23" t="s">
        <v>165</v>
      </c>
      <c r="AY304" s="23" t="s">
        <v>157</v>
      </c>
      <c r="BE304" s="185">
        <f t="shared" si="34"/>
        <v>0</v>
      </c>
      <c r="BF304" s="185">
        <f t="shared" si="35"/>
        <v>0</v>
      </c>
      <c r="BG304" s="185">
        <f t="shared" si="36"/>
        <v>0</v>
      </c>
      <c r="BH304" s="185">
        <f t="shared" si="37"/>
        <v>0</v>
      </c>
      <c r="BI304" s="185">
        <f t="shared" si="38"/>
        <v>0</v>
      </c>
      <c r="BJ304" s="23" t="s">
        <v>81</v>
      </c>
      <c r="BK304" s="185">
        <f t="shared" si="39"/>
        <v>0</v>
      </c>
      <c r="BL304" s="23" t="s">
        <v>165</v>
      </c>
      <c r="BM304" s="23" t="s">
        <v>1375</v>
      </c>
    </row>
    <row r="305" spans="2:65" s="1" customFormat="1" ht="16.5" customHeight="1">
      <c r="B305" s="173"/>
      <c r="C305" s="174" t="s">
        <v>844</v>
      </c>
      <c r="D305" s="174" t="s">
        <v>160</v>
      </c>
      <c r="E305" s="175" t="s">
        <v>1654</v>
      </c>
      <c r="F305" s="176" t="s">
        <v>1655</v>
      </c>
      <c r="G305" s="177" t="s">
        <v>1452</v>
      </c>
      <c r="H305" s="178">
        <v>8</v>
      </c>
      <c r="I305" s="179"/>
      <c r="J305" s="180">
        <f t="shared" si="30"/>
        <v>0</v>
      </c>
      <c r="K305" s="176" t="s">
        <v>5</v>
      </c>
      <c r="L305" s="40"/>
      <c r="M305" s="181" t="s">
        <v>5</v>
      </c>
      <c r="N305" s="182" t="s">
        <v>44</v>
      </c>
      <c r="O305" s="41"/>
      <c r="P305" s="183">
        <f t="shared" si="31"/>
        <v>0</v>
      </c>
      <c r="Q305" s="183">
        <v>0</v>
      </c>
      <c r="R305" s="183">
        <f t="shared" si="32"/>
        <v>0</v>
      </c>
      <c r="S305" s="183">
        <v>0</v>
      </c>
      <c r="T305" s="184">
        <f t="shared" si="33"/>
        <v>0</v>
      </c>
      <c r="AR305" s="23" t="s">
        <v>165</v>
      </c>
      <c r="AT305" s="23" t="s">
        <v>160</v>
      </c>
      <c r="AU305" s="23" t="s">
        <v>165</v>
      </c>
      <c r="AY305" s="23" t="s">
        <v>157</v>
      </c>
      <c r="BE305" s="185">
        <f t="shared" si="34"/>
        <v>0</v>
      </c>
      <c r="BF305" s="185">
        <f t="shared" si="35"/>
        <v>0</v>
      </c>
      <c r="BG305" s="185">
        <f t="shared" si="36"/>
        <v>0</v>
      </c>
      <c r="BH305" s="185">
        <f t="shared" si="37"/>
        <v>0</v>
      </c>
      <c r="BI305" s="185">
        <f t="shared" si="38"/>
        <v>0</v>
      </c>
      <c r="BJ305" s="23" t="s">
        <v>81</v>
      </c>
      <c r="BK305" s="185">
        <f t="shared" si="39"/>
        <v>0</v>
      </c>
      <c r="BL305" s="23" t="s">
        <v>165</v>
      </c>
      <c r="BM305" s="23" t="s">
        <v>1388</v>
      </c>
    </row>
    <row r="306" spans="2:65" s="1" customFormat="1" ht="16.5" customHeight="1">
      <c r="B306" s="173"/>
      <c r="C306" s="174" t="s">
        <v>850</v>
      </c>
      <c r="D306" s="174" t="s">
        <v>160</v>
      </c>
      <c r="E306" s="175" t="s">
        <v>1656</v>
      </c>
      <c r="F306" s="176" t="s">
        <v>1657</v>
      </c>
      <c r="G306" s="177" t="s">
        <v>1452</v>
      </c>
      <c r="H306" s="178">
        <v>50</v>
      </c>
      <c r="I306" s="179"/>
      <c r="J306" s="180">
        <f t="shared" si="30"/>
        <v>0</v>
      </c>
      <c r="K306" s="176" t="s">
        <v>5</v>
      </c>
      <c r="L306" s="40"/>
      <c r="M306" s="181" t="s">
        <v>5</v>
      </c>
      <c r="N306" s="182" t="s">
        <v>44</v>
      </c>
      <c r="O306" s="41"/>
      <c r="P306" s="183">
        <f t="shared" si="31"/>
        <v>0</v>
      </c>
      <c r="Q306" s="183">
        <v>0</v>
      </c>
      <c r="R306" s="183">
        <f t="shared" si="32"/>
        <v>0</v>
      </c>
      <c r="S306" s="183">
        <v>0</v>
      </c>
      <c r="T306" s="184">
        <f t="shared" si="33"/>
        <v>0</v>
      </c>
      <c r="AR306" s="23" t="s">
        <v>165</v>
      </c>
      <c r="AT306" s="23" t="s">
        <v>160</v>
      </c>
      <c r="AU306" s="23" t="s">
        <v>165</v>
      </c>
      <c r="AY306" s="23" t="s">
        <v>157</v>
      </c>
      <c r="BE306" s="185">
        <f t="shared" si="34"/>
        <v>0</v>
      </c>
      <c r="BF306" s="185">
        <f t="shared" si="35"/>
        <v>0</v>
      </c>
      <c r="BG306" s="185">
        <f t="shared" si="36"/>
        <v>0</v>
      </c>
      <c r="BH306" s="185">
        <f t="shared" si="37"/>
        <v>0</v>
      </c>
      <c r="BI306" s="185">
        <f t="shared" si="38"/>
        <v>0</v>
      </c>
      <c r="BJ306" s="23" t="s">
        <v>81</v>
      </c>
      <c r="BK306" s="185">
        <f t="shared" si="39"/>
        <v>0</v>
      </c>
      <c r="BL306" s="23" t="s">
        <v>165</v>
      </c>
      <c r="BM306" s="23" t="s">
        <v>1399</v>
      </c>
    </row>
    <row r="307" spans="2:65" s="1" customFormat="1" ht="16.5" customHeight="1">
      <c r="B307" s="173"/>
      <c r="C307" s="174" t="s">
        <v>856</v>
      </c>
      <c r="D307" s="174" t="s">
        <v>160</v>
      </c>
      <c r="E307" s="175" t="s">
        <v>1658</v>
      </c>
      <c r="F307" s="176" t="s">
        <v>1659</v>
      </c>
      <c r="G307" s="177" t="s">
        <v>1452</v>
      </c>
      <c r="H307" s="178">
        <v>0</v>
      </c>
      <c r="I307" s="179"/>
      <c r="J307" s="180">
        <f t="shared" si="30"/>
        <v>0</v>
      </c>
      <c r="K307" s="176" t="s">
        <v>5</v>
      </c>
      <c r="L307" s="40"/>
      <c r="M307" s="181" t="s">
        <v>5</v>
      </c>
      <c r="N307" s="182" t="s">
        <v>44</v>
      </c>
      <c r="O307" s="41"/>
      <c r="P307" s="183">
        <f t="shared" si="31"/>
        <v>0</v>
      </c>
      <c r="Q307" s="183">
        <v>0</v>
      </c>
      <c r="R307" s="183">
        <f t="shared" si="32"/>
        <v>0</v>
      </c>
      <c r="S307" s="183">
        <v>0</v>
      </c>
      <c r="T307" s="184">
        <f t="shared" si="33"/>
        <v>0</v>
      </c>
      <c r="AR307" s="23" t="s">
        <v>165</v>
      </c>
      <c r="AT307" s="23" t="s">
        <v>160</v>
      </c>
      <c r="AU307" s="23" t="s">
        <v>165</v>
      </c>
      <c r="AY307" s="23" t="s">
        <v>157</v>
      </c>
      <c r="BE307" s="185">
        <f t="shared" si="34"/>
        <v>0</v>
      </c>
      <c r="BF307" s="185">
        <f t="shared" si="35"/>
        <v>0</v>
      </c>
      <c r="BG307" s="185">
        <f t="shared" si="36"/>
        <v>0</v>
      </c>
      <c r="BH307" s="185">
        <f t="shared" si="37"/>
        <v>0</v>
      </c>
      <c r="BI307" s="185">
        <f t="shared" si="38"/>
        <v>0</v>
      </c>
      <c r="BJ307" s="23" t="s">
        <v>81</v>
      </c>
      <c r="BK307" s="185">
        <f t="shared" si="39"/>
        <v>0</v>
      </c>
      <c r="BL307" s="23" t="s">
        <v>165</v>
      </c>
      <c r="BM307" s="23" t="s">
        <v>1409</v>
      </c>
    </row>
    <row r="308" spans="2:65" s="1" customFormat="1" ht="16.5" customHeight="1">
      <c r="B308" s="173"/>
      <c r="C308" s="174" t="s">
        <v>861</v>
      </c>
      <c r="D308" s="174" t="s">
        <v>160</v>
      </c>
      <c r="E308" s="175" t="s">
        <v>1660</v>
      </c>
      <c r="F308" s="176" t="s">
        <v>1661</v>
      </c>
      <c r="G308" s="177" t="s">
        <v>1452</v>
      </c>
      <c r="H308" s="178">
        <v>0</v>
      </c>
      <c r="I308" s="179"/>
      <c r="J308" s="180">
        <f t="shared" si="30"/>
        <v>0</v>
      </c>
      <c r="K308" s="176" t="s">
        <v>5</v>
      </c>
      <c r="L308" s="40"/>
      <c r="M308" s="181" t="s">
        <v>5</v>
      </c>
      <c r="N308" s="182" t="s">
        <v>44</v>
      </c>
      <c r="O308" s="41"/>
      <c r="P308" s="183">
        <f t="shared" si="31"/>
        <v>0</v>
      </c>
      <c r="Q308" s="183">
        <v>0</v>
      </c>
      <c r="R308" s="183">
        <f t="shared" si="32"/>
        <v>0</v>
      </c>
      <c r="S308" s="183">
        <v>0</v>
      </c>
      <c r="T308" s="184">
        <f t="shared" si="33"/>
        <v>0</v>
      </c>
      <c r="AR308" s="23" t="s">
        <v>165</v>
      </c>
      <c r="AT308" s="23" t="s">
        <v>160</v>
      </c>
      <c r="AU308" s="23" t="s">
        <v>165</v>
      </c>
      <c r="AY308" s="23" t="s">
        <v>157</v>
      </c>
      <c r="BE308" s="185">
        <f t="shared" si="34"/>
        <v>0</v>
      </c>
      <c r="BF308" s="185">
        <f t="shared" si="35"/>
        <v>0</v>
      </c>
      <c r="BG308" s="185">
        <f t="shared" si="36"/>
        <v>0</v>
      </c>
      <c r="BH308" s="185">
        <f t="shared" si="37"/>
        <v>0</v>
      </c>
      <c r="BI308" s="185">
        <f t="shared" si="38"/>
        <v>0</v>
      </c>
      <c r="BJ308" s="23" t="s">
        <v>81</v>
      </c>
      <c r="BK308" s="185">
        <f t="shared" si="39"/>
        <v>0</v>
      </c>
      <c r="BL308" s="23" t="s">
        <v>165</v>
      </c>
      <c r="BM308" s="23" t="s">
        <v>1419</v>
      </c>
    </row>
    <row r="309" spans="2:65" s="1" customFormat="1" ht="16.5" customHeight="1">
      <c r="B309" s="173"/>
      <c r="C309" s="174" t="s">
        <v>866</v>
      </c>
      <c r="D309" s="174" t="s">
        <v>160</v>
      </c>
      <c r="E309" s="175" t="s">
        <v>1662</v>
      </c>
      <c r="F309" s="176" t="s">
        <v>1663</v>
      </c>
      <c r="G309" s="177" t="s">
        <v>1452</v>
      </c>
      <c r="H309" s="178">
        <v>0</v>
      </c>
      <c r="I309" s="179"/>
      <c r="J309" s="180">
        <f t="shared" si="30"/>
        <v>0</v>
      </c>
      <c r="K309" s="176" t="s">
        <v>5</v>
      </c>
      <c r="L309" s="40"/>
      <c r="M309" s="181" t="s">
        <v>5</v>
      </c>
      <c r="N309" s="182" t="s">
        <v>44</v>
      </c>
      <c r="O309" s="41"/>
      <c r="P309" s="183">
        <f t="shared" si="31"/>
        <v>0</v>
      </c>
      <c r="Q309" s="183">
        <v>0</v>
      </c>
      <c r="R309" s="183">
        <f t="shared" si="32"/>
        <v>0</v>
      </c>
      <c r="S309" s="183">
        <v>0</v>
      </c>
      <c r="T309" s="184">
        <f t="shared" si="33"/>
        <v>0</v>
      </c>
      <c r="AR309" s="23" t="s">
        <v>165</v>
      </c>
      <c r="AT309" s="23" t="s">
        <v>160</v>
      </c>
      <c r="AU309" s="23" t="s">
        <v>165</v>
      </c>
      <c r="AY309" s="23" t="s">
        <v>157</v>
      </c>
      <c r="BE309" s="185">
        <f t="shared" si="34"/>
        <v>0</v>
      </c>
      <c r="BF309" s="185">
        <f t="shared" si="35"/>
        <v>0</v>
      </c>
      <c r="BG309" s="185">
        <f t="shared" si="36"/>
        <v>0</v>
      </c>
      <c r="BH309" s="185">
        <f t="shared" si="37"/>
        <v>0</v>
      </c>
      <c r="BI309" s="185">
        <f t="shared" si="38"/>
        <v>0</v>
      </c>
      <c r="BJ309" s="23" t="s">
        <v>81</v>
      </c>
      <c r="BK309" s="185">
        <f t="shared" si="39"/>
        <v>0</v>
      </c>
      <c r="BL309" s="23" t="s">
        <v>165</v>
      </c>
      <c r="BM309" s="23" t="s">
        <v>1485</v>
      </c>
    </row>
    <row r="310" spans="2:65" s="1" customFormat="1" ht="16.5" customHeight="1">
      <c r="B310" s="173"/>
      <c r="C310" s="174" t="s">
        <v>872</v>
      </c>
      <c r="D310" s="174" t="s">
        <v>160</v>
      </c>
      <c r="E310" s="175" t="s">
        <v>1664</v>
      </c>
      <c r="F310" s="176" t="s">
        <v>1665</v>
      </c>
      <c r="G310" s="177" t="s">
        <v>1452</v>
      </c>
      <c r="H310" s="178">
        <v>25</v>
      </c>
      <c r="I310" s="179"/>
      <c r="J310" s="180">
        <f t="shared" si="30"/>
        <v>0</v>
      </c>
      <c r="K310" s="176" t="s">
        <v>5</v>
      </c>
      <c r="L310" s="40"/>
      <c r="M310" s="181" t="s">
        <v>5</v>
      </c>
      <c r="N310" s="182" t="s">
        <v>44</v>
      </c>
      <c r="O310" s="41"/>
      <c r="P310" s="183">
        <f t="shared" si="31"/>
        <v>0</v>
      </c>
      <c r="Q310" s="183">
        <v>0</v>
      </c>
      <c r="R310" s="183">
        <f t="shared" si="32"/>
        <v>0</v>
      </c>
      <c r="S310" s="183">
        <v>0</v>
      </c>
      <c r="T310" s="184">
        <f t="shared" si="33"/>
        <v>0</v>
      </c>
      <c r="AR310" s="23" t="s">
        <v>165</v>
      </c>
      <c r="AT310" s="23" t="s">
        <v>160</v>
      </c>
      <c r="AU310" s="23" t="s">
        <v>165</v>
      </c>
      <c r="AY310" s="23" t="s">
        <v>157</v>
      </c>
      <c r="BE310" s="185">
        <f t="shared" si="34"/>
        <v>0</v>
      </c>
      <c r="BF310" s="185">
        <f t="shared" si="35"/>
        <v>0</v>
      </c>
      <c r="BG310" s="185">
        <f t="shared" si="36"/>
        <v>0</v>
      </c>
      <c r="BH310" s="185">
        <f t="shared" si="37"/>
        <v>0</v>
      </c>
      <c r="BI310" s="185">
        <f t="shared" si="38"/>
        <v>0</v>
      </c>
      <c r="BJ310" s="23" t="s">
        <v>81</v>
      </c>
      <c r="BK310" s="185">
        <f t="shared" si="39"/>
        <v>0</v>
      </c>
      <c r="BL310" s="23" t="s">
        <v>165</v>
      </c>
      <c r="BM310" s="23" t="s">
        <v>1660</v>
      </c>
    </row>
    <row r="311" spans="2:65" s="1" customFormat="1" ht="16.5" customHeight="1">
      <c r="B311" s="173"/>
      <c r="C311" s="174" t="s">
        <v>877</v>
      </c>
      <c r="D311" s="174" t="s">
        <v>160</v>
      </c>
      <c r="E311" s="175" t="s">
        <v>1666</v>
      </c>
      <c r="F311" s="176" t="s">
        <v>1667</v>
      </c>
      <c r="G311" s="177" t="s">
        <v>1452</v>
      </c>
      <c r="H311" s="178">
        <v>50</v>
      </c>
      <c r="I311" s="179"/>
      <c r="J311" s="180">
        <f t="shared" si="30"/>
        <v>0</v>
      </c>
      <c r="K311" s="176" t="s">
        <v>5</v>
      </c>
      <c r="L311" s="40"/>
      <c r="M311" s="181" t="s">
        <v>5</v>
      </c>
      <c r="N311" s="182" t="s">
        <v>44</v>
      </c>
      <c r="O311" s="41"/>
      <c r="P311" s="183">
        <f t="shared" si="31"/>
        <v>0</v>
      </c>
      <c r="Q311" s="183">
        <v>0</v>
      </c>
      <c r="R311" s="183">
        <f t="shared" si="32"/>
        <v>0</v>
      </c>
      <c r="S311" s="183">
        <v>0</v>
      </c>
      <c r="T311" s="184">
        <f t="shared" si="33"/>
        <v>0</v>
      </c>
      <c r="AR311" s="23" t="s">
        <v>165</v>
      </c>
      <c r="AT311" s="23" t="s">
        <v>160</v>
      </c>
      <c r="AU311" s="23" t="s">
        <v>165</v>
      </c>
      <c r="AY311" s="23" t="s">
        <v>157</v>
      </c>
      <c r="BE311" s="185">
        <f t="shared" si="34"/>
        <v>0</v>
      </c>
      <c r="BF311" s="185">
        <f t="shared" si="35"/>
        <v>0</v>
      </c>
      <c r="BG311" s="185">
        <f t="shared" si="36"/>
        <v>0</v>
      </c>
      <c r="BH311" s="185">
        <f t="shared" si="37"/>
        <v>0</v>
      </c>
      <c r="BI311" s="185">
        <f t="shared" si="38"/>
        <v>0</v>
      </c>
      <c r="BJ311" s="23" t="s">
        <v>81</v>
      </c>
      <c r="BK311" s="185">
        <f t="shared" si="39"/>
        <v>0</v>
      </c>
      <c r="BL311" s="23" t="s">
        <v>165</v>
      </c>
      <c r="BM311" s="23" t="s">
        <v>1490</v>
      </c>
    </row>
    <row r="312" spans="2:65" s="1" customFormat="1" ht="16.5" customHeight="1">
      <c r="B312" s="173"/>
      <c r="C312" s="174" t="s">
        <v>882</v>
      </c>
      <c r="D312" s="174" t="s">
        <v>160</v>
      </c>
      <c r="E312" s="175" t="s">
        <v>1668</v>
      </c>
      <c r="F312" s="176" t="s">
        <v>1669</v>
      </c>
      <c r="G312" s="177" t="s">
        <v>1452</v>
      </c>
      <c r="H312" s="178">
        <v>60</v>
      </c>
      <c r="I312" s="179"/>
      <c r="J312" s="180">
        <f t="shared" si="30"/>
        <v>0</v>
      </c>
      <c r="K312" s="176" t="s">
        <v>5</v>
      </c>
      <c r="L312" s="40"/>
      <c r="M312" s="181" t="s">
        <v>5</v>
      </c>
      <c r="N312" s="182" t="s">
        <v>44</v>
      </c>
      <c r="O312" s="41"/>
      <c r="P312" s="183">
        <f t="shared" si="31"/>
        <v>0</v>
      </c>
      <c r="Q312" s="183">
        <v>0</v>
      </c>
      <c r="R312" s="183">
        <f t="shared" si="32"/>
        <v>0</v>
      </c>
      <c r="S312" s="183">
        <v>0</v>
      </c>
      <c r="T312" s="184">
        <f t="shared" si="33"/>
        <v>0</v>
      </c>
      <c r="AR312" s="23" t="s">
        <v>165</v>
      </c>
      <c r="AT312" s="23" t="s">
        <v>160</v>
      </c>
      <c r="AU312" s="23" t="s">
        <v>165</v>
      </c>
      <c r="AY312" s="23" t="s">
        <v>157</v>
      </c>
      <c r="BE312" s="185">
        <f t="shared" si="34"/>
        <v>0</v>
      </c>
      <c r="BF312" s="185">
        <f t="shared" si="35"/>
        <v>0</v>
      </c>
      <c r="BG312" s="185">
        <f t="shared" si="36"/>
        <v>0</v>
      </c>
      <c r="BH312" s="185">
        <f t="shared" si="37"/>
        <v>0</v>
      </c>
      <c r="BI312" s="185">
        <f t="shared" si="38"/>
        <v>0</v>
      </c>
      <c r="BJ312" s="23" t="s">
        <v>81</v>
      </c>
      <c r="BK312" s="185">
        <f t="shared" si="39"/>
        <v>0</v>
      </c>
      <c r="BL312" s="23" t="s">
        <v>165</v>
      </c>
      <c r="BM312" s="23" t="s">
        <v>1493</v>
      </c>
    </row>
    <row r="313" spans="2:65" s="1" customFormat="1" ht="16.5" customHeight="1">
      <c r="B313" s="173"/>
      <c r="C313" s="174" t="s">
        <v>886</v>
      </c>
      <c r="D313" s="174" t="s">
        <v>160</v>
      </c>
      <c r="E313" s="175" t="s">
        <v>1670</v>
      </c>
      <c r="F313" s="176" t="s">
        <v>1671</v>
      </c>
      <c r="G313" s="177" t="s">
        <v>1383</v>
      </c>
      <c r="H313" s="178">
        <v>0</v>
      </c>
      <c r="I313" s="179"/>
      <c r="J313" s="180">
        <f t="shared" si="30"/>
        <v>0</v>
      </c>
      <c r="K313" s="176" t="s">
        <v>5</v>
      </c>
      <c r="L313" s="40"/>
      <c r="M313" s="181" t="s">
        <v>5</v>
      </c>
      <c r="N313" s="182" t="s">
        <v>44</v>
      </c>
      <c r="O313" s="41"/>
      <c r="P313" s="183">
        <f t="shared" si="31"/>
        <v>0</v>
      </c>
      <c r="Q313" s="183">
        <v>0</v>
      </c>
      <c r="R313" s="183">
        <f t="shared" si="32"/>
        <v>0</v>
      </c>
      <c r="S313" s="183">
        <v>0</v>
      </c>
      <c r="T313" s="184">
        <f t="shared" si="33"/>
        <v>0</v>
      </c>
      <c r="AR313" s="23" t="s">
        <v>165</v>
      </c>
      <c r="AT313" s="23" t="s">
        <v>160</v>
      </c>
      <c r="AU313" s="23" t="s">
        <v>165</v>
      </c>
      <c r="AY313" s="23" t="s">
        <v>157</v>
      </c>
      <c r="BE313" s="185">
        <f t="shared" si="34"/>
        <v>0</v>
      </c>
      <c r="BF313" s="185">
        <f t="shared" si="35"/>
        <v>0</v>
      </c>
      <c r="BG313" s="185">
        <f t="shared" si="36"/>
        <v>0</v>
      </c>
      <c r="BH313" s="185">
        <f t="shared" si="37"/>
        <v>0</v>
      </c>
      <c r="BI313" s="185">
        <f t="shared" si="38"/>
        <v>0</v>
      </c>
      <c r="BJ313" s="23" t="s">
        <v>81</v>
      </c>
      <c r="BK313" s="185">
        <f t="shared" si="39"/>
        <v>0</v>
      </c>
      <c r="BL313" s="23" t="s">
        <v>165</v>
      </c>
      <c r="BM313" s="23" t="s">
        <v>1672</v>
      </c>
    </row>
    <row r="314" spans="2:65" s="1" customFormat="1" ht="16.5" customHeight="1">
      <c r="B314" s="173"/>
      <c r="C314" s="174" t="s">
        <v>891</v>
      </c>
      <c r="D314" s="174" t="s">
        <v>160</v>
      </c>
      <c r="E314" s="175" t="s">
        <v>1673</v>
      </c>
      <c r="F314" s="176" t="s">
        <v>1674</v>
      </c>
      <c r="G314" s="177" t="s">
        <v>1452</v>
      </c>
      <c r="H314" s="178">
        <v>2</v>
      </c>
      <c r="I314" s="179"/>
      <c r="J314" s="180">
        <f t="shared" si="30"/>
        <v>0</v>
      </c>
      <c r="K314" s="176" t="s">
        <v>5</v>
      </c>
      <c r="L314" s="40"/>
      <c r="M314" s="181" t="s">
        <v>5</v>
      </c>
      <c r="N314" s="182" t="s">
        <v>44</v>
      </c>
      <c r="O314" s="41"/>
      <c r="P314" s="183">
        <f t="shared" si="31"/>
        <v>0</v>
      </c>
      <c r="Q314" s="183">
        <v>0</v>
      </c>
      <c r="R314" s="183">
        <f t="shared" si="32"/>
        <v>0</v>
      </c>
      <c r="S314" s="183">
        <v>0</v>
      </c>
      <c r="T314" s="184">
        <f t="shared" si="33"/>
        <v>0</v>
      </c>
      <c r="AR314" s="23" t="s">
        <v>165</v>
      </c>
      <c r="AT314" s="23" t="s">
        <v>160</v>
      </c>
      <c r="AU314" s="23" t="s">
        <v>165</v>
      </c>
      <c r="AY314" s="23" t="s">
        <v>157</v>
      </c>
      <c r="BE314" s="185">
        <f t="shared" si="34"/>
        <v>0</v>
      </c>
      <c r="BF314" s="185">
        <f t="shared" si="35"/>
        <v>0</v>
      </c>
      <c r="BG314" s="185">
        <f t="shared" si="36"/>
        <v>0</v>
      </c>
      <c r="BH314" s="185">
        <f t="shared" si="37"/>
        <v>0</v>
      </c>
      <c r="BI314" s="185">
        <f t="shared" si="38"/>
        <v>0</v>
      </c>
      <c r="BJ314" s="23" t="s">
        <v>81</v>
      </c>
      <c r="BK314" s="185">
        <f t="shared" si="39"/>
        <v>0</v>
      </c>
      <c r="BL314" s="23" t="s">
        <v>165</v>
      </c>
      <c r="BM314" s="23" t="s">
        <v>1675</v>
      </c>
    </row>
    <row r="315" spans="2:65" s="1" customFormat="1" ht="16.5" customHeight="1">
      <c r="B315" s="173"/>
      <c r="C315" s="174" t="s">
        <v>896</v>
      </c>
      <c r="D315" s="174" t="s">
        <v>160</v>
      </c>
      <c r="E315" s="175" t="s">
        <v>1672</v>
      </c>
      <c r="F315" s="176" t="s">
        <v>1676</v>
      </c>
      <c r="G315" s="177" t="s">
        <v>1452</v>
      </c>
      <c r="H315" s="178">
        <v>50</v>
      </c>
      <c r="I315" s="179"/>
      <c r="J315" s="180">
        <f t="shared" si="30"/>
        <v>0</v>
      </c>
      <c r="K315" s="176" t="s">
        <v>5</v>
      </c>
      <c r="L315" s="40"/>
      <c r="M315" s="181" t="s">
        <v>5</v>
      </c>
      <c r="N315" s="182" t="s">
        <v>44</v>
      </c>
      <c r="O315" s="41"/>
      <c r="P315" s="183">
        <f t="shared" si="31"/>
        <v>0</v>
      </c>
      <c r="Q315" s="183">
        <v>0</v>
      </c>
      <c r="R315" s="183">
        <f t="shared" si="32"/>
        <v>0</v>
      </c>
      <c r="S315" s="183">
        <v>0</v>
      </c>
      <c r="T315" s="184">
        <f t="shared" si="33"/>
        <v>0</v>
      </c>
      <c r="AR315" s="23" t="s">
        <v>165</v>
      </c>
      <c r="AT315" s="23" t="s">
        <v>160</v>
      </c>
      <c r="AU315" s="23" t="s">
        <v>165</v>
      </c>
      <c r="AY315" s="23" t="s">
        <v>157</v>
      </c>
      <c r="BE315" s="185">
        <f t="shared" si="34"/>
        <v>0</v>
      </c>
      <c r="BF315" s="185">
        <f t="shared" si="35"/>
        <v>0</v>
      </c>
      <c r="BG315" s="185">
        <f t="shared" si="36"/>
        <v>0</v>
      </c>
      <c r="BH315" s="185">
        <f t="shared" si="37"/>
        <v>0</v>
      </c>
      <c r="BI315" s="185">
        <f t="shared" si="38"/>
        <v>0</v>
      </c>
      <c r="BJ315" s="23" t="s">
        <v>81</v>
      </c>
      <c r="BK315" s="185">
        <f t="shared" si="39"/>
        <v>0</v>
      </c>
      <c r="BL315" s="23" t="s">
        <v>165</v>
      </c>
      <c r="BM315" s="23" t="s">
        <v>1677</v>
      </c>
    </row>
    <row r="316" spans="2:65" s="1" customFormat="1" ht="16.5" customHeight="1">
      <c r="B316" s="173"/>
      <c r="C316" s="174" t="s">
        <v>901</v>
      </c>
      <c r="D316" s="174" t="s">
        <v>160</v>
      </c>
      <c r="E316" s="175" t="s">
        <v>1678</v>
      </c>
      <c r="F316" s="176" t="s">
        <v>1679</v>
      </c>
      <c r="G316" s="177" t="s">
        <v>1383</v>
      </c>
      <c r="H316" s="178">
        <v>4</v>
      </c>
      <c r="I316" s="179"/>
      <c r="J316" s="180">
        <f t="shared" si="30"/>
        <v>0</v>
      </c>
      <c r="K316" s="176" t="s">
        <v>5</v>
      </c>
      <c r="L316" s="40"/>
      <c r="M316" s="181" t="s">
        <v>5</v>
      </c>
      <c r="N316" s="182" t="s">
        <v>44</v>
      </c>
      <c r="O316" s="41"/>
      <c r="P316" s="183">
        <f t="shared" si="31"/>
        <v>0</v>
      </c>
      <c r="Q316" s="183">
        <v>0</v>
      </c>
      <c r="R316" s="183">
        <f t="shared" si="32"/>
        <v>0</v>
      </c>
      <c r="S316" s="183">
        <v>0</v>
      </c>
      <c r="T316" s="184">
        <f t="shared" si="33"/>
        <v>0</v>
      </c>
      <c r="AR316" s="23" t="s">
        <v>165</v>
      </c>
      <c r="AT316" s="23" t="s">
        <v>160</v>
      </c>
      <c r="AU316" s="23" t="s">
        <v>165</v>
      </c>
      <c r="AY316" s="23" t="s">
        <v>157</v>
      </c>
      <c r="BE316" s="185">
        <f t="shared" si="34"/>
        <v>0</v>
      </c>
      <c r="BF316" s="185">
        <f t="shared" si="35"/>
        <v>0</v>
      </c>
      <c r="BG316" s="185">
        <f t="shared" si="36"/>
        <v>0</v>
      </c>
      <c r="BH316" s="185">
        <f t="shared" si="37"/>
        <v>0</v>
      </c>
      <c r="BI316" s="185">
        <f t="shared" si="38"/>
        <v>0</v>
      </c>
      <c r="BJ316" s="23" t="s">
        <v>81</v>
      </c>
      <c r="BK316" s="185">
        <f t="shared" si="39"/>
        <v>0</v>
      </c>
      <c r="BL316" s="23" t="s">
        <v>165</v>
      </c>
      <c r="BM316" s="23" t="s">
        <v>1680</v>
      </c>
    </row>
    <row r="317" spans="2:65" s="1" customFormat="1" ht="16.5" customHeight="1">
      <c r="B317" s="173"/>
      <c r="C317" s="174" t="s">
        <v>906</v>
      </c>
      <c r="D317" s="174" t="s">
        <v>160</v>
      </c>
      <c r="E317" s="175" t="s">
        <v>1681</v>
      </c>
      <c r="F317" s="176" t="s">
        <v>1682</v>
      </c>
      <c r="G317" s="177" t="s">
        <v>1452</v>
      </c>
      <c r="H317" s="178">
        <v>1</v>
      </c>
      <c r="I317" s="179"/>
      <c r="J317" s="180">
        <f t="shared" si="30"/>
        <v>0</v>
      </c>
      <c r="K317" s="176" t="s">
        <v>5</v>
      </c>
      <c r="L317" s="40"/>
      <c r="M317" s="181" t="s">
        <v>5</v>
      </c>
      <c r="N317" s="182" t="s">
        <v>44</v>
      </c>
      <c r="O317" s="41"/>
      <c r="P317" s="183">
        <f t="shared" si="31"/>
        <v>0</v>
      </c>
      <c r="Q317" s="183">
        <v>0</v>
      </c>
      <c r="R317" s="183">
        <f t="shared" si="32"/>
        <v>0</v>
      </c>
      <c r="S317" s="183">
        <v>0</v>
      </c>
      <c r="T317" s="184">
        <f t="shared" si="33"/>
        <v>0</v>
      </c>
      <c r="AR317" s="23" t="s">
        <v>165</v>
      </c>
      <c r="AT317" s="23" t="s">
        <v>160</v>
      </c>
      <c r="AU317" s="23" t="s">
        <v>165</v>
      </c>
      <c r="AY317" s="23" t="s">
        <v>157</v>
      </c>
      <c r="BE317" s="185">
        <f t="shared" si="34"/>
        <v>0</v>
      </c>
      <c r="BF317" s="185">
        <f t="shared" si="35"/>
        <v>0</v>
      </c>
      <c r="BG317" s="185">
        <f t="shared" si="36"/>
        <v>0</v>
      </c>
      <c r="BH317" s="185">
        <f t="shared" si="37"/>
        <v>0</v>
      </c>
      <c r="BI317" s="185">
        <f t="shared" si="38"/>
        <v>0</v>
      </c>
      <c r="BJ317" s="23" t="s">
        <v>81</v>
      </c>
      <c r="BK317" s="185">
        <f t="shared" si="39"/>
        <v>0</v>
      </c>
      <c r="BL317" s="23" t="s">
        <v>165</v>
      </c>
      <c r="BM317" s="23" t="s">
        <v>1683</v>
      </c>
    </row>
    <row r="318" spans="2:47" s="1" customFormat="1" ht="27">
      <c r="B318" s="40"/>
      <c r="D318" s="187" t="s">
        <v>1453</v>
      </c>
      <c r="F318" s="197" t="s">
        <v>1582</v>
      </c>
      <c r="I318" s="148"/>
      <c r="L318" s="40"/>
      <c r="M318" s="196"/>
      <c r="N318" s="41"/>
      <c r="O318" s="41"/>
      <c r="P318" s="41"/>
      <c r="Q318" s="41"/>
      <c r="R318" s="41"/>
      <c r="S318" s="41"/>
      <c r="T318" s="69"/>
      <c r="AT318" s="23" t="s">
        <v>1453</v>
      </c>
      <c r="AU318" s="23" t="s">
        <v>165</v>
      </c>
    </row>
    <row r="319" spans="2:63" s="13" customFormat="1" ht="21.6" customHeight="1">
      <c r="B319" s="219"/>
      <c r="D319" s="220" t="s">
        <v>72</v>
      </c>
      <c r="E319" s="220" t="s">
        <v>1596</v>
      </c>
      <c r="F319" s="220" t="s">
        <v>1597</v>
      </c>
      <c r="I319" s="221"/>
      <c r="J319" s="222">
        <f>BK319</f>
        <v>0</v>
      </c>
      <c r="L319" s="219"/>
      <c r="M319" s="223"/>
      <c r="N319" s="224"/>
      <c r="O319" s="224"/>
      <c r="P319" s="225">
        <f>SUM(P320:P323)</f>
        <v>0</v>
      </c>
      <c r="Q319" s="224"/>
      <c r="R319" s="225">
        <f>SUM(R320:R323)</f>
        <v>0</v>
      </c>
      <c r="S319" s="224"/>
      <c r="T319" s="226">
        <f>SUM(T320:T323)</f>
        <v>0</v>
      </c>
      <c r="AR319" s="220" t="s">
        <v>81</v>
      </c>
      <c r="AT319" s="227" t="s">
        <v>72</v>
      </c>
      <c r="AU319" s="227" t="s">
        <v>158</v>
      </c>
      <c r="AY319" s="220" t="s">
        <v>157</v>
      </c>
      <c r="BK319" s="228">
        <f>SUM(BK320:BK323)</f>
        <v>0</v>
      </c>
    </row>
    <row r="320" spans="2:65" s="1" customFormat="1" ht="16.5" customHeight="1">
      <c r="B320" s="173"/>
      <c r="C320" s="174" t="s">
        <v>911</v>
      </c>
      <c r="D320" s="174" t="s">
        <v>160</v>
      </c>
      <c r="E320" s="175" t="s">
        <v>1684</v>
      </c>
      <c r="F320" s="176" t="s">
        <v>1685</v>
      </c>
      <c r="G320" s="177" t="s">
        <v>458</v>
      </c>
      <c r="H320" s="178">
        <v>3700</v>
      </c>
      <c r="I320" s="179"/>
      <c r="J320" s="180">
        <f>ROUND(I320*H320,2)</f>
        <v>0</v>
      </c>
      <c r="K320" s="176" t="s">
        <v>5</v>
      </c>
      <c r="L320" s="40"/>
      <c r="M320" s="181" t="s">
        <v>5</v>
      </c>
      <c r="N320" s="182" t="s">
        <v>44</v>
      </c>
      <c r="O320" s="41"/>
      <c r="P320" s="183">
        <f>O320*H320</f>
        <v>0</v>
      </c>
      <c r="Q320" s="183">
        <v>0</v>
      </c>
      <c r="R320" s="183">
        <f>Q320*H320</f>
        <v>0</v>
      </c>
      <c r="S320" s="183">
        <v>0</v>
      </c>
      <c r="T320" s="184">
        <f>S320*H320</f>
        <v>0</v>
      </c>
      <c r="AR320" s="23" t="s">
        <v>165</v>
      </c>
      <c r="AT320" s="23" t="s">
        <v>160</v>
      </c>
      <c r="AU320" s="23" t="s">
        <v>165</v>
      </c>
      <c r="AY320" s="23" t="s">
        <v>157</v>
      </c>
      <c r="BE320" s="185">
        <f>IF(N320="základní",J320,0)</f>
        <v>0</v>
      </c>
      <c r="BF320" s="185">
        <f>IF(N320="snížená",J320,0)</f>
        <v>0</v>
      </c>
      <c r="BG320" s="185">
        <f>IF(N320="zákl. přenesená",J320,0)</f>
        <v>0</v>
      </c>
      <c r="BH320" s="185">
        <f>IF(N320="sníž. přenesená",J320,0)</f>
        <v>0</v>
      </c>
      <c r="BI320" s="185">
        <f>IF(N320="nulová",J320,0)</f>
        <v>0</v>
      </c>
      <c r="BJ320" s="23" t="s">
        <v>81</v>
      </c>
      <c r="BK320" s="185">
        <f>ROUND(I320*H320,2)</f>
        <v>0</v>
      </c>
      <c r="BL320" s="23" t="s">
        <v>165</v>
      </c>
      <c r="BM320" s="23" t="s">
        <v>1686</v>
      </c>
    </row>
    <row r="321" spans="2:47" s="1" customFormat="1" ht="27">
      <c r="B321" s="40"/>
      <c r="D321" s="187" t="s">
        <v>1453</v>
      </c>
      <c r="F321" s="197" t="s">
        <v>1556</v>
      </c>
      <c r="I321" s="148"/>
      <c r="L321" s="40"/>
      <c r="M321" s="196"/>
      <c r="N321" s="41"/>
      <c r="O321" s="41"/>
      <c r="P321" s="41"/>
      <c r="Q321" s="41"/>
      <c r="R321" s="41"/>
      <c r="S321" s="41"/>
      <c r="T321" s="69"/>
      <c r="AT321" s="23" t="s">
        <v>1453</v>
      </c>
      <c r="AU321" s="23" t="s">
        <v>165</v>
      </c>
    </row>
    <row r="322" spans="2:65" s="1" customFormat="1" ht="16.5" customHeight="1">
      <c r="B322" s="173"/>
      <c r="C322" s="174" t="s">
        <v>915</v>
      </c>
      <c r="D322" s="174" t="s">
        <v>160</v>
      </c>
      <c r="E322" s="175" t="s">
        <v>1687</v>
      </c>
      <c r="F322" s="176" t="s">
        <v>1688</v>
      </c>
      <c r="G322" s="177" t="s">
        <v>458</v>
      </c>
      <c r="H322" s="178">
        <v>40</v>
      </c>
      <c r="I322" s="179"/>
      <c r="J322" s="180">
        <f>ROUND(I322*H322,2)</f>
        <v>0</v>
      </c>
      <c r="K322" s="176" t="s">
        <v>5</v>
      </c>
      <c r="L322" s="40"/>
      <c r="M322" s="181" t="s">
        <v>5</v>
      </c>
      <c r="N322" s="182" t="s">
        <v>44</v>
      </c>
      <c r="O322" s="41"/>
      <c r="P322" s="183">
        <f>O322*H322</f>
        <v>0</v>
      </c>
      <c r="Q322" s="183">
        <v>0</v>
      </c>
      <c r="R322" s="183">
        <f>Q322*H322</f>
        <v>0</v>
      </c>
      <c r="S322" s="183">
        <v>0</v>
      </c>
      <c r="T322" s="184">
        <f>S322*H322</f>
        <v>0</v>
      </c>
      <c r="AR322" s="23" t="s">
        <v>165</v>
      </c>
      <c r="AT322" s="23" t="s">
        <v>160</v>
      </c>
      <c r="AU322" s="23" t="s">
        <v>165</v>
      </c>
      <c r="AY322" s="23" t="s">
        <v>157</v>
      </c>
      <c r="BE322" s="185">
        <f>IF(N322="základní",J322,0)</f>
        <v>0</v>
      </c>
      <c r="BF322" s="185">
        <f>IF(N322="snížená",J322,0)</f>
        <v>0</v>
      </c>
      <c r="BG322" s="185">
        <f>IF(N322="zákl. přenesená",J322,0)</f>
        <v>0</v>
      </c>
      <c r="BH322" s="185">
        <f>IF(N322="sníž. přenesená",J322,0)</f>
        <v>0</v>
      </c>
      <c r="BI322" s="185">
        <f>IF(N322="nulová",J322,0)</f>
        <v>0</v>
      </c>
      <c r="BJ322" s="23" t="s">
        <v>81</v>
      </c>
      <c r="BK322" s="185">
        <f>ROUND(I322*H322,2)</f>
        <v>0</v>
      </c>
      <c r="BL322" s="23" t="s">
        <v>165</v>
      </c>
      <c r="BM322" s="23" t="s">
        <v>1689</v>
      </c>
    </row>
    <row r="323" spans="2:47" s="1" customFormat="1" ht="27">
      <c r="B323" s="40"/>
      <c r="D323" s="187" t="s">
        <v>1453</v>
      </c>
      <c r="F323" s="197" t="s">
        <v>1556</v>
      </c>
      <c r="I323" s="148"/>
      <c r="L323" s="40"/>
      <c r="M323" s="196"/>
      <c r="N323" s="41"/>
      <c r="O323" s="41"/>
      <c r="P323" s="41"/>
      <c r="Q323" s="41"/>
      <c r="R323" s="41"/>
      <c r="S323" s="41"/>
      <c r="T323" s="69"/>
      <c r="AT323" s="23" t="s">
        <v>1453</v>
      </c>
      <c r="AU323" s="23" t="s">
        <v>165</v>
      </c>
    </row>
    <row r="324" spans="2:63" s="13" customFormat="1" ht="21.6" customHeight="1">
      <c r="B324" s="219"/>
      <c r="D324" s="220" t="s">
        <v>72</v>
      </c>
      <c r="E324" s="220" t="s">
        <v>1690</v>
      </c>
      <c r="F324" s="220" t="s">
        <v>1691</v>
      </c>
      <c r="I324" s="221"/>
      <c r="J324" s="222">
        <f>BK324</f>
        <v>0</v>
      </c>
      <c r="L324" s="219"/>
      <c r="M324" s="223"/>
      <c r="N324" s="224"/>
      <c r="O324" s="224"/>
      <c r="P324" s="225">
        <f>SUM(P325:P327)</f>
        <v>0</v>
      </c>
      <c r="Q324" s="224"/>
      <c r="R324" s="225">
        <f>SUM(R325:R327)</f>
        <v>0</v>
      </c>
      <c r="S324" s="224"/>
      <c r="T324" s="226">
        <f>SUM(T325:T327)</f>
        <v>0</v>
      </c>
      <c r="AR324" s="220" t="s">
        <v>81</v>
      </c>
      <c r="AT324" s="227" t="s">
        <v>72</v>
      </c>
      <c r="AU324" s="227" t="s">
        <v>158</v>
      </c>
      <c r="AY324" s="220" t="s">
        <v>157</v>
      </c>
      <c r="BK324" s="228">
        <f>SUM(BK325:BK327)</f>
        <v>0</v>
      </c>
    </row>
    <row r="325" spans="2:65" s="1" customFormat="1" ht="16.5" customHeight="1">
      <c r="B325" s="173"/>
      <c r="C325" s="174" t="s">
        <v>919</v>
      </c>
      <c r="D325" s="174" t="s">
        <v>160</v>
      </c>
      <c r="E325" s="175" t="s">
        <v>1692</v>
      </c>
      <c r="F325" s="176" t="s">
        <v>1693</v>
      </c>
      <c r="G325" s="177" t="s">
        <v>458</v>
      </c>
      <c r="H325" s="178">
        <v>3700</v>
      </c>
      <c r="I325" s="179"/>
      <c r="J325" s="180">
        <f>ROUND(I325*H325,2)</f>
        <v>0</v>
      </c>
      <c r="K325" s="176" t="s">
        <v>5</v>
      </c>
      <c r="L325" s="40"/>
      <c r="M325" s="181" t="s">
        <v>5</v>
      </c>
      <c r="N325" s="182" t="s">
        <v>44</v>
      </c>
      <c r="O325" s="41"/>
      <c r="P325" s="183">
        <f>O325*H325</f>
        <v>0</v>
      </c>
      <c r="Q325" s="183">
        <v>0</v>
      </c>
      <c r="R325" s="183">
        <f>Q325*H325</f>
        <v>0</v>
      </c>
      <c r="S325" s="183">
        <v>0</v>
      </c>
      <c r="T325" s="184">
        <f>S325*H325</f>
        <v>0</v>
      </c>
      <c r="AR325" s="23" t="s">
        <v>165</v>
      </c>
      <c r="AT325" s="23" t="s">
        <v>160</v>
      </c>
      <c r="AU325" s="23" t="s">
        <v>165</v>
      </c>
      <c r="AY325" s="23" t="s">
        <v>157</v>
      </c>
      <c r="BE325" s="185">
        <f>IF(N325="základní",J325,0)</f>
        <v>0</v>
      </c>
      <c r="BF325" s="185">
        <f>IF(N325="snížená",J325,0)</f>
        <v>0</v>
      </c>
      <c r="BG325" s="185">
        <f>IF(N325="zákl. přenesená",J325,0)</f>
        <v>0</v>
      </c>
      <c r="BH325" s="185">
        <f>IF(N325="sníž. přenesená",J325,0)</f>
        <v>0</v>
      </c>
      <c r="BI325" s="185">
        <f>IF(N325="nulová",J325,0)</f>
        <v>0</v>
      </c>
      <c r="BJ325" s="23" t="s">
        <v>81</v>
      </c>
      <c r="BK325" s="185">
        <f>ROUND(I325*H325,2)</f>
        <v>0</v>
      </c>
      <c r="BL325" s="23" t="s">
        <v>165</v>
      </c>
      <c r="BM325" s="23" t="s">
        <v>1694</v>
      </c>
    </row>
    <row r="326" spans="2:65" s="1" customFormat="1" ht="16.5" customHeight="1">
      <c r="B326" s="173"/>
      <c r="C326" s="174" t="s">
        <v>923</v>
      </c>
      <c r="D326" s="174" t="s">
        <v>160</v>
      </c>
      <c r="E326" s="175" t="s">
        <v>1695</v>
      </c>
      <c r="F326" s="176" t="s">
        <v>1696</v>
      </c>
      <c r="G326" s="177" t="s">
        <v>458</v>
      </c>
      <c r="H326" s="178">
        <v>40</v>
      </c>
      <c r="I326" s="179"/>
      <c r="J326" s="180">
        <f>ROUND(I326*H326,2)</f>
        <v>0</v>
      </c>
      <c r="K326" s="176" t="s">
        <v>5</v>
      </c>
      <c r="L326" s="40"/>
      <c r="M326" s="181" t="s">
        <v>5</v>
      </c>
      <c r="N326" s="182" t="s">
        <v>44</v>
      </c>
      <c r="O326" s="41"/>
      <c r="P326" s="183">
        <f>O326*H326</f>
        <v>0</v>
      </c>
      <c r="Q326" s="183">
        <v>0</v>
      </c>
      <c r="R326" s="183">
        <f>Q326*H326</f>
        <v>0</v>
      </c>
      <c r="S326" s="183">
        <v>0</v>
      </c>
      <c r="T326" s="184">
        <f>S326*H326</f>
        <v>0</v>
      </c>
      <c r="AR326" s="23" t="s">
        <v>165</v>
      </c>
      <c r="AT326" s="23" t="s">
        <v>160</v>
      </c>
      <c r="AU326" s="23" t="s">
        <v>165</v>
      </c>
      <c r="AY326" s="23" t="s">
        <v>157</v>
      </c>
      <c r="BE326" s="185">
        <f>IF(N326="základní",J326,0)</f>
        <v>0</v>
      </c>
      <c r="BF326" s="185">
        <f>IF(N326="snížená",J326,0)</f>
        <v>0</v>
      </c>
      <c r="BG326" s="185">
        <f>IF(N326="zákl. přenesená",J326,0)</f>
        <v>0</v>
      </c>
      <c r="BH326" s="185">
        <f>IF(N326="sníž. přenesená",J326,0)</f>
        <v>0</v>
      </c>
      <c r="BI326" s="185">
        <f>IF(N326="nulová",J326,0)</f>
        <v>0</v>
      </c>
      <c r="BJ326" s="23" t="s">
        <v>81</v>
      </c>
      <c r="BK326" s="185">
        <f>ROUND(I326*H326,2)</f>
        <v>0</v>
      </c>
      <c r="BL326" s="23" t="s">
        <v>165</v>
      </c>
      <c r="BM326" s="23" t="s">
        <v>1697</v>
      </c>
    </row>
    <row r="327" spans="2:47" s="1" customFormat="1" ht="27">
      <c r="B327" s="40"/>
      <c r="D327" s="187" t="s">
        <v>1453</v>
      </c>
      <c r="F327" s="197" t="s">
        <v>1582</v>
      </c>
      <c r="I327" s="148"/>
      <c r="L327" s="40"/>
      <c r="M327" s="196"/>
      <c r="N327" s="41"/>
      <c r="O327" s="41"/>
      <c r="P327" s="41"/>
      <c r="Q327" s="41"/>
      <c r="R327" s="41"/>
      <c r="S327" s="41"/>
      <c r="T327" s="69"/>
      <c r="AT327" s="23" t="s">
        <v>1453</v>
      </c>
      <c r="AU327" s="23" t="s">
        <v>165</v>
      </c>
    </row>
    <row r="328" spans="2:63" s="13" customFormat="1" ht="21.6" customHeight="1">
      <c r="B328" s="219"/>
      <c r="D328" s="220" t="s">
        <v>72</v>
      </c>
      <c r="E328" s="220" t="s">
        <v>1503</v>
      </c>
      <c r="F328" s="220" t="s">
        <v>1504</v>
      </c>
      <c r="I328" s="221"/>
      <c r="J328" s="222">
        <f>BK328</f>
        <v>0</v>
      </c>
      <c r="L328" s="219"/>
      <c r="M328" s="223"/>
      <c r="N328" s="224"/>
      <c r="O328" s="224"/>
      <c r="P328" s="225">
        <f>SUM(P329:P343)</f>
        <v>0</v>
      </c>
      <c r="Q328" s="224"/>
      <c r="R328" s="225">
        <f>SUM(R329:R343)</f>
        <v>0</v>
      </c>
      <c r="S328" s="224"/>
      <c r="T328" s="226">
        <f>SUM(T329:T343)</f>
        <v>0</v>
      </c>
      <c r="AR328" s="220" t="s">
        <v>81</v>
      </c>
      <c r="AT328" s="227" t="s">
        <v>72</v>
      </c>
      <c r="AU328" s="227" t="s">
        <v>158</v>
      </c>
      <c r="AY328" s="220" t="s">
        <v>157</v>
      </c>
      <c r="BK328" s="228">
        <f>SUM(BK329:BK343)</f>
        <v>0</v>
      </c>
    </row>
    <row r="329" spans="2:65" s="1" customFormat="1" ht="25.5" customHeight="1">
      <c r="B329" s="173"/>
      <c r="C329" s="174" t="s">
        <v>928</v>
      </c>
      <c r="D329" s="174" t="s">
        <v>160</v>
      </c>
      <c r="E329" s="175" t="s">
        <v>1698</v>
      </c>
      <c r="F329" s="176" t="s">
        <v>1699</v>
      </c>
      <c r="G329" s="177" t="s">
        <v>458</v>
      </c>
      <c r="H329" s="178">
        <v>90</v>
      </c>
      <c r="I329" s="179"/>
      <c r="J329" s="180">
        <f>ROUND(I329*H329,2)</f>
        <v>0</v>
      </c>
      <c r="K329" s="176" t="s">
        <v>5</v>
      </c>
      <c r="L329" s="40"/>
      <c r="M329" s="181" t="s">
        <v>5</v>
      </c>
      <c r="N329" s="182" t="s">
        <v>44</v>
      </c>
      <c r="O329" s="41"/>
      <c r="P329" s="183">
        <f>O329*H329</f>
        <v>0</v>
      </c>
      <c r="Q329" s="183">
        <v>0</v>
      </c>
      <c r="R329" s="183">
        <f>Q329*H329</f>
        <v>0</v>
      </c>
      <c r="S329" s="183">
        <v>0</v>
      </c>
      <c r="T329" s="184">
        <f>S329*H329</f>
        <v>0</v>
      </c>
      <c r="AR329" s="23" t="s">
        <v>165</v>
      </c>
      <c r="AT329" s="23" t="s">
        <v>160</v>
      </c>
      <c r="AU329" s="23" t="s">
        <v>165</v>
      </c>
      <c r="AY329" s="23" t="s">
        <v>157</v>
      </c>
      <c r="BE329" s="185">
        <f>IF(N329="základní",J329,0)</f>
        <v>0</v>
      </c>
      <c r="BF329" s="185">
        <f>IF(N329="snížená",J329,0)</f>
        <v>0</v>
      </c>
      <c r="BG329" s="185">
        <f>IF(N329="zákl. přenesená",J329,0)</f>
        <v>0</v>
      </c>
      <c r="BH329" s="185">
        <f>IF(N329="sníž. přenesená",J329,0)</f>
        <v>0</v>
      </c>
      <c r="BI329" s="185">
        <f>IF(N329="nulová",J329,0)</f>
        <v>0</v>
      </c>
      <c r="BJ329" s="23" t="s">
        <v>81</v>
      </c>
      <c r="BK329" s="185">
        <f>ROUND(I329*H329,2)</f>
        <v>0</v>
      </c>
      <c r="BL329" s="23" t="s">
        <v>165</v>
      </c>
      <c r="BM329" s="23" t="s">
        <v>1681</v>
      </c>
    </row>
    <row r="330" spans="2:47" s="1" customFormat="1" ht="27">
      <c r="B330" s="40"/>
      <c r="D330" s="187" t="s">
        <v>1453</v>
      </c>
      <c r="F330" s="197" t="s">
        <v>1556</v>
      </c>
      <c r="I330" s="148"/>
      <c r="L330" s="40"/>
      <c r="M330" s="196"/>
      <c r="N330" s="41"/>
      <c r="O330" s="41"/>
      <c r="P330" s="41"/>
      <c r="Q330" s="41"/>
      <c r="R330" s="41"/>
      <c r="S330" s="41"/>
      <c r="T330" s="69"/>
      <c r="AT330" s="23" t="s">
        <v>1453</v>
      </c>
      <c r="AU330" s="23" t="s">
        <v>165</v>
      </c>
    </row>
    <row r="331" spans="2:65" s="1" customFormat="1" ht="16.5" customHeight="1">
      <c r="B331" s="173"/>
      <c r="C331" s="174" t="s">
        <v>932</v>
      </c>
      <c r="D331" s="174" t="s">
        <v>160</v>
      </c>
      <c r="E331" s="175" t="s">
        <v>1700</v>
      </c>
      <c r="F331" s="176" t="s">
        <v>1701</v>
      </c>
      <c r="G331" s="177" t="s">
        <v>458</v>
      </c>
      <c r="H331" s="178">
        <v>20</v>
      </c>
      <c r="I331" s="179"/>
      <c r="J331" s="180">
        <f>ROUND(I331*H331,2)</f>
        <v>0</v>
      </c>
      <c r="K331" s="176" t="s">
        <v>5</v>
      </c>
      <c r="L331" s="40"/>
      <c r="M331" s="181" t="s">
        <v>5</v>
      </c>
      <c r="N331" s="182" t="s">
        <v>44</v>
      </c>
      <c r="O331" s="41"/>
      <c r="P331" s="183">
        <f>O331*H331</f>
        <v>0</v>
      </c>
      <c r="Q331" s="183">
        <v>0</v>
      </c>
      <c r="R331" s="183">
        <f>Q331*H331</f>
        <v>0</v>
      </c>
      <c r="S331" s="183">
        <v>0</v>
      </c>
      <c r="T331" s="184">
        <f>S331*H331</f>
        <v>0</v>
      </c>
      <c r="AR331" s="23" t="s">
        <v>165</v>
      </c>
      <c r="AT331" s="23" t="s">
        <v>160</v>
      </c>
      <c r="AU331" s="23" t="s">
        <v>165</v>
      </c>
      <c r="AY331" s="23" t="s">
        <v>157</v>
      </c>
      <c r="BE331" s="185">
        <f>IF(N331="základní",J331,0)</f>
        <v>0</v>
      </c>
      <c r="BF331" s="185">
        <f>IF(N331="snížená",J331,0)</f>
        <v>0</v>
      </c>
      <c r="BG331" s="185">
        <f>IF(N331="zákl. přenesená",J331,0)</f>
        <v>0</v>
      </c>
      <c r="BH331" s="185">
        <f>IF(N331="sníž. přenesená",J331,0)</f>
        <v>0</v>
      </c>
      <c r="BI331" s="185">
        <f>IF(N331="nulová",J331,0)</f>
        <v>0</v>
      </c>
      <c r="BJ331" s="23" t="s">
        <v>81</v>
      </c>
      <c r="BK331" s="185">
        <f>ROUND(I331*H331,2)</f>
        <v>0</v>
      </c>
      <c r="BL331" s="23" t="s">
        <v>165</v>
      </c>
      <c r="BM331" s="23" t="s">
        <v>1702</v>
      </c>
    </row>
    <row r="332" spans="2:47" s="1" customFormat="1" ht="27">
      <c r="B332" s="40"/>
      <c r="D332" s="187" t="s">
        <v>1453</v>
      </c>
      <c r="F332" s="197" t="s">
        <v>1556</v>
      </c>
      <c r="I332" s="148"/>
      <c r="L332" s="40"/>
      <c r="M332" s="196"/>
      <c r="N332" s="41"/>
      <c r="O332" s="41"/>
      <c r="P332" s="41"/>
      <c r="Q332" s="41"/>
      <c r="R332" s="41"/>
      <c r="S332" s="41"/>
      <c r="T332" s="69"/>
      <c r="AT332" s="23" t="s">
        <v>1453</v>
      </c>
      <c r="AU332" s="23" t="s">
        <v>165</v>
      </c>
    </row>
    <row r="333" spans="2:65" s="1" customFormat="1" ht="16.5" customHeight="1">
      <c r="B333" s="173"/>
      <c r="C333" s="174" t="s">
        <v>937</v>
      </c>
      <c r="D333" s="174" t="s">
        <v>160</v>
      </c>
      <c r="E333" s="175" t="s">
        <v>1703</v>
      </c>
      <c r="F333" s="176" t="s">
        <v>1704</v>
      </c>
      <c r="G333" s="177" t="s">
        <v>458</v>
      </c>
      <c r="H333" s="178">
        <v>80</v>
      </c>
      <c r="I333" s="179"/>
      <c r="J333" s="180">
        <f>ROUND(I333*H333,2)</f>
        <v>0</v>
      </c>
      <c r="K333" s="176" t="s">
        <v>5</v>
      </c>
      <c r="L333" s="40"/>
      <c r="M333" s="181" t="s">
        <v>5</v>
      </c>
      <c r="N333" s="182" t="s">
        <v>44</v>
      </c>
      <c r="O333" s="41"/>
      <c r="P333" s="183">
        <f>O333*H333</f>
        <v>0</v>
      </c>
      <c r="Q333" s="183">
        <v>0</v>
      </c>
      <c r="R333" s="183">
        <f>Q333*H333</f>
        <v>0</v>
      </c>
      <c r="S333" s="183">
        <v>0</v>
      </c>
      <c r="T333" s="184">
        <f>S333*H333</f>
        <v>0</v>
      </c>
      <c r="AR333" s="23" t="s">
        <v>165</v>
      </c>
      <c r="AT333" s="23" t="s">
        <v>160</v>
      </c>
      <c r="AU333" s="23" t="s">
        <v>165</v>
      </c>
      <c r="AY333" s="23" t="s">
        <v>157</v>
      </c>
      <c r="BE333" s="185">
        <f>IF(N333="základní",J333,0)</f>
        <v>0</v>
      </c>
      <c r="BF333" s="185">
        <f>IF(N333="snížená",J333,0)</f>
        <v>0</v>
      </c>
      <c r="BG333" s="185">
        <f>IF(N333="zákl. přenesená",J333,0)</f>
        <v>0</v>
      </c>
      <c r="BH333" s="185">
        <f>IF(N333="sníž. přenesená",J333,0)</f>
        <v>0</v>
      </c>
      <c r="BI333" s="185">
        <f>IF(N333="nulová",J333,0)</f>
        <v>0</v>
      </c>
      <c r="BJ333" s="23" t="s">
        <v>81</v>
      </c>
      <c r="BK333" s="185">
        <f>ROUND(I333*H333,2)</f>
        <v>0</v>
      </c>
      <c r="BL333" s="23" t="s">
        <v>165</v>
      </c>
      <c r="BM333" s="23" t="s">
        <v>1705</v>
      </c>
    </row>
    <row r="334" spans="2:47" s="1" customFormat="1" ht="27">
      <c r="B334" s="40"/>
      <c r="D334" s="187" t="s">
        <v>1453</v>
      </c>
      <c r="F334" s="197" t="s">
        <v>1556</v>
      </c>
      <c r="I334" s="148"/>
      <c r="L334" s="40"/>
      <c r="M334" s="196"/>
      <c r="N334" s="41"/>
      <c r="O334" s="41"/>
      <c r="P334" s="41"/>
      <c r="Q334" s="41"/>
      <c r="R334" s="41"/>
      <c r="S334" s="41"/>
      <c r="T334" s="69"/>
      <c r="AT334" s="23" t="s">
        <v>1453</v>
      </c>
      <c r="AU334" s="23" t="s">
        <v>165</v>
      </c>
    </row>
    <row r="335" spans="2:65" s="1" customFormat="1" ht="16.5" customHeight="1">
      <c r="B335" s="173"/>
      <c r="C335" s="174" t="s">
        <v>942</v>
      </c>
      <c r="D335" s="174" t="s">
        <v>160</v>
      </c>
      <c r="E335" s="175" t="s">
        <v>1706</v>
      </c>
      <c r="F335" s="176" t="s">
        <v>1589</v>
      </c>
      <c r="G335" s="177" t="s">
        <v>458</v>
      </c>
      <c r="H335" s="178">
        <v>100</v>
      </c>
      <c r="I335" s="179"/>
      <c r="J335" s="180">
        <f>ROUND(I335*H335,2)</f>
        <v>0</v>
      </c>
      <c r="K335" s="176" t="s">
        <v>5</v>
      </c>
      <c r="L335" s="40"/>
      <c r="M335" s="181" t="s">
        <v>5</v>
      </c>
      <c r="N335" s="182" t="s">
        <v>44</v>
      </c>
      <c r="O335" s="41"/>
      <c r="P335" s="183">
        <f>O335*H335</f>
        <v>0</v>
      </c>
      <c r="Q335" s="183">
        <v>0</v>
      </c>
      <c r="R335" s="183">
        <f>Q335*H335</f>
        <v>0</v>
      </c>
      <c r="S335" s="183">
        <v>0</v>
      </c>
      <c r="T335" s="184">
        <f>S335*H335</f>
        <v>0</v>
      </c>
      <c r="AR335" s="23" t="s">
        <v>165</v>
      </c>
      <c r="AT335" s="23" t="s">
        <v>160</v>
      </c>
      <c r="AU335" s="23" t="s">
        <v>165</v>
      </c>
      <c r="AY335" s="23" t="s">
        <v>157</v>
      </c>
      <c r="BE335" s="185">
        <f>IF(N335="základní",J335,0)</f>
        <v>0</v>
      </c>
      <c r="BF335" s="185">
        <f>IF(N335="snížená",J335,0)</f>
        <v>0</v>
      </c>
      <c r="BG335" s="185">
        <f>IF(N335="zákl. přenesená",J335,0)</f>
        <v>0</v>
      </c>
      <c r="BH335" s="185">
        <f>IF(N335="sníž. přenesená",J335,0)</f>
        <v>0</v>
      </c>
      <c r="BI335" s="185">
        <f>IF(N335="nulová",J335,0)</f>
        <v>0</v>
      </c>
      <c r="BJ335" s="23" t="s">
        <v>81</v>
      </c>
      <c r="BK335" s="185">
        <f>ROUND(I335*H335,2)</f>
        <v>0</v>
      </c>
      <c r="BL335" s="23" t="s">
        <v>165</v>
      </c>
      <c r="BM335" s="23" t="s">
        <v>1707</v>
      </c>
    </row>
    <row r="336" spans="2:47" s="1" customFormat="1" ht="27">
      <c r="B336" s="40"/>
      <c r="D336" s="187" t="s">
        <v>1453</v>
      </c>
      <c r="F336" s="197" t="s">
        <v>1556</v>
      </c>
      <c r="I336" s="148"/>
      <c r="L336" s="40"/>
      <c r="M336" s="196"/>
      <c r="N336" s="41"/>
      <c r="O336" s="41"/>
      <c r="P336" s="41"/>
      <c r="Q336" s="41"/>
      <c r="R336" s="41"/>
      <c r="S336" s="41"/>
      <c r="T336" s="69"/>
      <c r="AT336" s="23" t="s">
        <v>1453</v>
      </c>
      <c r="AU336" s="23" t="s">
        <v>165</v>
      </c>
    </row>
    <row r="337" spans="2:65" s="1" customFormat="1" ht="16.5" customHeight="1">
      <c r="B337" s="173"/>
      <c r="C337" s="174" t="s">
        <v>947</v>
      </c>
      <c r="D337" s="174" t="s">
        <v>160</v>
      </c>
      <c r="E337" s="175" t="s">
        <v>1708</v>
      </c>
      <c r="F337" s="176" t="s">
        <v>1709</v>
      </c>
      <c r="G337" s="177" t="s">
        <v>1452</v>
      </c>
      <c r="H337" s="178">
        <v>25</v>
      </c>
      <c r="I337" s="179"/>
      <c r="J337" s="180">
        <f>ROUND(I337*H337,2)</f>
        <v>0</v>
      </c>
      <c r="K337" s="176" t="s">
        <v>5</v>
      </c>
      <c r="L337" s="40"/>
      <c r="M337" s="181" t="s">
        <v>5</v>
      </c>
      <c r="N337" s="182" t="s">
        <v>44</v>
      </c>
      <c r="O337" s="41"/>
      <c r="P337" s="183">
        <f>O337*H337</f>
        <v>0</v>
      </c>
      <c r="Q337" s="183">
        <v>0</v>
      </c>
      <c r="R337" s="183">
        <f>Q337*H337</f>
        <v>0</v>
      </c>
      <c r="S337" s="183">
        <v>0</v>
      </c>
      <c r="T337" s="184">
        <f>S337*H337</f>
        <v>0</v>
      </c>
      <c r="AR337" s="23" t="s">
        <v>165</v>
      </c>
      <c r="AT337" s="23" t="s">
        <v>160</v>
      </c>
      <c r="AU337" s="23" t="s">
        <v>165</v>
      </c>
      <c r="AY337" s="23" t="s">
        <v>157</v>
      </c>
      <c r="BE337" s="185">
        <f>IF(N337="základní",J337,0)</f>
        <v>0</v>
      </c>
      <c r="BF337" s="185">
        <f>IF(N337="snížená",J337,0)</f>
        <v>0</v>
      </c>
      <c r="BG337" s="185">
        <f>IF(N337="zákl. přenesená",J337,0)</f>
        <v>0</v>
      </c>
      <c r="BH337" s="185">
        <f>IF(N337="sníž. přenesená",J337,0)</f>
        <v>0</v>
      </c>
      <c r="BI337" s="185">
        <f>IF(N337="nulová",J337,0)</f>
        <v>0</v>
      </c>
      <c r="BJ337" s="23" t="s">
        <v>81</v>
      </c>
      <c r="BK337" s="185">
        <f>ROUND(I337*H337,2)</f>
        <v>0</v>
      </c>
      <c r="BL337" s="23" t="s">
        <v>165</v>
      </c>
      <c r="BM337" s="23" t="s">
        <v>1710</v>
      </c>
    </row>
    <row r="338" spans="2:47" s="1" customFormat="1" ht="27">
      <c r="B338" s="40"/>
      <c r="D338" s="187" t="s">
        <v>1453</v>
      </c>
      <c r="F338" s="197" t="s">
        <v>1556</v>
      </c>
      <c r="I338" s="148"/>
      <c r="L338" s="40"/>
      <c r="M338" s="196"/>
      <c r="N338" s="41"/>
      <c r="O338" s="41"/>
      <c r="P338" s="41"/>
      <c r="Q338" s="41"/>
      <c r="R338" s="41"/>
      <c r="S338" s="41"/>
      <c r="T338" s="69"/>
      <c r="AT338" s="23" t="s">
        <v>1453</v>
      </c>
      <c r="AU338" s="23" t="s">
        <v>165</v>
      </c>
    </row>
    <row r="339" spans="2:65" s="1" customFormat="1" ht="16.5" customHeight="1">
      <c r="B339" s="173"/>
      <c r="C339" s="174" t="s">
        <v>951</v>
      </c>
      <c r="D339" s="174" t="s">
        <v>160</v>
      </c>
      <c r="E339" s="175" t="s">
        <v>1711</v>
      </c>
      <c r="F339" s="176" t="s">
        <v>1712</v>
      </c>
      <c r="G339" s="177" t="s">
        <v>1452</v>
      </c>
      <c r="H339" s="178">
        <v>2</v>
      </c>
      <c r="I339" s="179"/>
      <c r="J339" s="180">
        <f>ROUND(I339*H339,2)</f>
        <v>0</v>
      </c>
      <c r="K339" s="176" t="s">
        <v>5</v>
      </c>
      <c r="L339" s="40"/>
      <c r="M339" s="181" t="s">
        <v>5</v>
      </c>
      <c r="N339" s="182" t="s">
        <v>44</v>
      </c>
      <c r="O339" s="41"/>
      <c r="P339" s="183">
        <f>O339*H339</f>
        <v>0</v>
      </c>
      <c r="Q339" s="183">
        <v>0</v>
      </c>
      <c r="R339" s="183">
        <f>Q339*H339</f>
        <v>0</v>
      </c>
      <c r="S339" s="183">
        <v>0</v>
      </c>
      <c r="T339" s="184">
        <f>S339*H339</f>
        <v>0</v>
      </c>
      <c r="AR339" s="23" t="s">
        <v>165</v>
      </c>
      <c r="AT339" s="23" t="s">
        <v>160</v>
      </c>
      <c r="AU339" s="23" t="s">
        <v>165</v>
      </c>
      <c r="AY339" s="23" t="s">
        <v>157</v>
      </c>
      <c r="BE339" s="185">
        <f>IF(N339="základní",J339,0)</f>
        <v>0</v>
      </c>
      <c r="BF339" s="185">
        <f>IF(N339="snížená",J339,0)</f>
        <v>0</v>
      </c>
      <c r="BG339" s="185">
        <f>IF(N339="zákl. přenesená",J339,0)</f>
        <v>0</v>
      </c>
      <c r="BH339" s="185">
        <f>IF(N339="sníž. přenesená",J339,0)</f>
        <v>0</v>
      </c>
      <c r="BI339" s="185">
        <f>IF(N339="nulová",J339,0)</f>
        <v>0</v>
      </c>
      <c r="BJ339" s="23" t="s">
        <v>81</v>
      </c>
      <c r="BK339" s="185">
        <f>ROUND(I339*H339,2)</f>
        <v>0</v>
      </c>
      <c r="BL339" s="23" t="s">
        <v>165</v>
      </c>
      <c r="BM339" s="23" t="s">
        <v>1713</v>
      </c>
    </row>
    <row r="340" spans="2:47" s="1" customFormat="1" ht="27">
      <c r="B340" s="40"/>
      <c r="D340" s="187" t="s">
        <v>1453</v>
      </c>
      <c r="F340" s="197" t="s">
        <v>1556</v>
      </c>
      <c r="I340" s="148"/>
      <c r="L340" s="40"/>
      <c r="M340" s="196"/>
      <c r="N340" s="41"/>
      <c r="O340" s="41"/>
      <c r="P340" s="41"/>
      <c r="Q340" s="41"/>
      <c r="R340" s="41"/>
      <c r="S340" s="41"/>
      <c r="T340" s="69"/>
      <c r="AT340" s="23" t="s">
        <v>1453</v>
      </c>
      <c r="AU340" s="23" t="s">
        <v>165</v>
      </c>
    </row>
    <row r="341" spans="2:65" s="1" customFormat="1" ht="16.5" customHeight="1">
      <c r="B341" s="173"/>
      <c r="C341" s="174" t="s">
        <v>955</v>
      </c>
      <c r="D341" s="174" t="s">
        <v>160</v>
      </c>
      <c r="E341" s="175" t="s">
        <v>1714</v>
      </c>
      <c r="F341" s="176" t="s">
        <v>1715</v>
      </c>
      <c r="G341" s="177" t="s">
        <v>1452</v>
      </c>
      <c r="H341" s="178">
        <v>10</v>
      </c>
      <c r="I341" s="179"/>
      <c r="J341" s="180">
        <f>ROUND(I341*H341,2)</f>
        <v>0</v>
      </c>
      <c r="K341" s="176" t="s">
        <v>5</v>
      </c>
      <c r="L341" s="40"/>
      <c r="M341" s="181" t="s">
        <v>5</v>
      </c>
      <c r="N341" s="182" t="s">
        <v>44</v>
      </c>
      <c r="O341" s="41"/>
      <c r="P341" s="183">
        <f>O341*H341</f>
        <v>0</v>
      </c>
      <c r="Q341" s="183">
        <v>0</v>
      </c>
      <c r="R341" s="183">
        <f>Q341*H341</f>
        <v>0</v>
      </c>
      <c r="S341" s="183">
        <v>0</v>
      </c>
      <c r="T341" s="184">
        <f>S341*H341</f>
        <v>0</v>
      </c>
      <c r="AR341" s="23" t="s">
        <v>165</v>
      </c>
      <c r="AT341" s="23" t="s">
        <v>160</v>
      </c>
      <c r="AU341" s="23" t="s">
        <v>165</v>
      </c>
      <c r="AY341" s="23" t="s">
        <v>157</v>
      </c>
      <c r="BE341" s="185">
        <f>IF(N341="základní",J341,0)</f>
        <v>0</v>
      </c>
      <c r="BF341" s="185">
        <f>IF(N341="snížená",J341,0)</f>
        <v>0</v>
      </c>
      <c r="BG341" s="185">
        <f>IF(N341="zákl. přenesená",J341,0)</f>
        <v>0</v>
      </c>
      <c r="BH341" s="185">
        <f>IF(N341="sníž. přenesená",J341,0)</f>
        <v>0</v>
      </c>
      <c r="BI341" s="185">
        <f>IF(N341="nulová",J341,0)</f>
        <v>0</v>
      </c>
      <c r="BJ341" s="23" t="s">
        <v>81</v>
      </c>
      <c r="BK341" s="185">
        <f>ROUND(I341*H341,2)</f>
        <v>0</v>
      </c>
      <c r="BL341" s="23" t="s">
        <v>165</v>
      </c>
      <c r="BM341" s="23" t="s">
        <v>1716</v>
      </c>
    </row>
    <row r="342" spans="2:47" s="1" customFormat="1" ht="27">
      <c r="B342" s="40"/>
      <c r="D342" s="187" t="s">
        <v>1453</v>
      </c>
      <c r="F342" s="197" t="s">
        <v>1556</v>
      </c>
      <c r="I342" s="148"/>
      <c r="L342" s="40"/>
      <c r="M342" s="196"/>
      <c r="N342" s="41"/>
      <c r="O342" s="41"/>
      <c r="P342" s="41"/>
      <c r="Q342" s="41"/>
      <c r="R342" s="41"/>
      <c r="S342" s="41"/>
      <c r="T342" s="69"/>
      <c r="AT342" s="23" t="s">
        <v>1453</v>
      </c>
      <c r="AU342" s="23" t="s">
        <v>165</v>
      </c>
    </row>
    <row r="343" spans="2:65" s="1" customFormat="1" ht="16.5" customHeight="1">
      <c r="B343" s="173"/>
      <c r="C343" s="174" t="s">
        <v>960</v>
      </c>
      <c r="D343" s="174" t="s">
        <v>160</v>
      </c>
      <c r="E343" s="175" t="s">
        <v>1717</v>
      </c>
      <c r="F343" s="176" t="s">
        <v>1718</v>
      </c>
      <c r="G343" s="177" t="s">
        <v>1480</v>
      </c>
      <c r="H343" s="178">
        <v>1</v>
      </c>
      <c r="I343" s="179"/>
      <c r="J343" s="180">
        <f>ROUND(I343*H343,2)</f>
        <v>0</v>
      </c>
      <c r="K343" s="176" t="s">
        <v>5</v>
      </c>
      <c r="L343" s="40"/>
      <c r="M343" s="181" t="s">
        <v>5</v>
      </c>
      <c r="N343" s="182" t="s">
        <v>44</v>
      </c>
      <c r="O343" s="41"/>
      <c r="P343" s="183">
        <f>O343*H343</f>
        <v>0</v>
      </c>
      <c r="Q343" s="183">
        <v>0</v>
      </c>
      <c r="R343" s="183">
        <f>Q343*H343</f>
        <v>0</v>
      </c>
      <c r="S343" s="183">
        <v>0</v>
      </c>
      <c r="T343" s="184">
        <f>S343*H343</f>
        <v>0</v>
      </c>
      <c r="AR343" s="23" t="s">
        <v>165</v>
      </c>
      <c r="AT343" s="23" t="s">
        <v>160</v>
      </c>
      <c r="AU343" s="23" t="s">
        <v>165</v>
      </c>
      <c r="AY343" s="23" t="s">
        <v>157</v>
      </c>
      <c r="BE343" s="185">
        <f>IF(N343="základní",J343,0)</f>
        <v>0</v>
      </c>
      <c r="BF343" s="185">
        <f>IF(N343="snížená",J343,0)</f>
        <v>0</v>
      </c>
      <c r="BG343" s="185">
        <f>IF(N343="zákl. přenesená",J343,0)</f>
        <v>0</v>
      </c>
      <c r="BH343" s="185">
        <f>IF(N343="sníž. přenesená",J343,0)</f>
        <v>0</v>
      </c>
      <c r="BI343" s="185">
        <f>IF(N343="nulová",J343,0)</f>
        <v>0</v>
      </c>
      <c r="BJ343" s="23" t="s">
        <v>81</v>
      </c>
      <c r="BK343" s="185">
        <f>ROUND(I343*H343,2)</f>
        <v>0</v>
      </c>
      <c r="BL343" s="23" t="s">
        <v>165</v>
      </c>
      <c r="BM343" s="23" t="s">
        <v>1719</v>
      </c>
    </row>
    <row r="344" spans="2:63" s="13" customFormat="1" ht="21.6" customHeight="1">
      <c r="B344" s="219"/>
      <c r="D344" s="220" t="s">
        <v>72</v>
      </c>
      <c r="E344" s="220" t="s">
        <v>1521</v>
      </c>
      <c r="F344" s="220" t="s">
        <v>1522</v>
      </c>
      <c r="I344" s="221"/>
      <c r="J344" s="222">
        <f>BK344</f>
        <v>0</v>
      </c>
      <c r="L344" s="219"/>
      <c r="M344" s="223"/>
      <c r="N344" s="224"/>
      <c r="O344" s="224"/>
      <c r="P344" s="225">
        <f>SUM(P345:P353)</f>
        <v>0</v>
      </c>
      <c r="Q344" s="224"/>
      <c r="R344" s="225">
        <f>SUM(R345:R353)</f>
        <v>0</v>
      </c>
      <c r="S344" s="224"/>
      <c r="T344" s="226">
        <f>SUM(T345:T353)</f>
        <v>0</v>
      </c>
      <c r="AR344" s="220" t="s">
        <v>81</v>
      </c>
      <c r="AT344" s="227" t="s">
        <v>72</v>
      </c>
      <c r="AU344" s="227" t="s">
        <v>158</v>
      </c>
      <c r="AY344" s="220" t="s">
        <v>157</v>
      </c>
      <c r="BK344" s="228">
        <f>SUM(BK345:BK353)</f>
        <v>0</v>
      </c>
    </row>
    <row r="345" spans="2:65" s="1" customFormat="1" ht="16.5" customHeight="1">
      <c r="B345" s="173"/>
      <c r="C345" s="174" t="s">
        <v>966</v>
      </c>
      <c r="D345" s="174" t="s">
        <v>160</v>
      </c>
      <c r="E345" s="175" t="s">
        <v>1720</v>
      </c>
      <c r="F345" s="176" t="s">
        <v>1524</v>
      </c>
      <c r="G345" s="177" t="s">
        <v>458</v>
      </c>
      <c r="H345" s="178">
        <v>190</v>
      </c>
      <c r="I345" s="179"/>
      <c r="J345" s="180">
        <f aca="true" t="shared" si="40" ref="J345:J352">ROUND(I345*H345,2)</f>
        <v>0</v>
      </c>
      <c r="K345" s="176" t="s">
        <v>5</v>
      </c>
      <c r="L345" s="40"/>
      <c r="M345" s="181" t="s">
        <v>5</v>
      </c>
      <c r="N345" s="182" t="s">
        <v>44</v>
      </c>
      <c r="O345" s="41"/>
      <c r="P345" s="183">
        <f aca="true" t="shared" si="41" ref="P345:P352">O345*H345</f>
        <v>0</v>
      </c>
      <c r="Q345" s="183">
        <v>0</v>
      </c>
      <c r="R345" s="183">
        <f aca="true" t="shared" si="42" ref="R345:R352">Q345*H345</f>
        <v>0</v>
      </c>
      <c r="S345" s="183">
        <v>0</v>
      </c>
      <c r="T345" s="184">
        <f aca="true" t="shared" si="43" ref="T345:T352">S345*H345</f>
        <v>0</v>
      </c>
      <c r="AR345" s="23" t="s">
        <v>165</v>
      </c>
      <c r="AT345" s="23" t="s">
        <v>160</v>
      </c>
      <c r="AU345" s="23" t="s">
        <v>165</v>
      </c>
      <c r="AY345" s="23" t="s">
        <v>157</v>
      </c>
      <c r="BE345" s="185">
        <f aca="true" t="shared" si="44" ref="BE345:BE352">IF(N345="základní",J345,0)</f>
        <v>0</v>
      </c>
      <c r="BF345" s="185">
        <f aca="true" t="shared" si="45" ref="BF345:BF352">IF(N345="snížená",J345,0)</f>
        <v>0</v>
      </c>
      <c r="BG345" s="185">
        <f aca="true" t="shared" si="46" ref="BG345:BG352">IF(N345="zákl. přenesená",J345,0)</f>
        <v>0</v>
      </c>
      <c r="BH345" s="185">
        <f aca="true" t="shared" si="47" ref="BH345:BH352">IF(N345="sníž. přenesená",J345,0)</f>
        <v>0</v>
      </c>
      <c r="BI345" s="185">
        <f aca="true" t="shared" si="48" ref="BI345:BI352">IF(N345="nulová",J345,0)</f>
        <v>0</v>
      </c>
      <c r="BJ345" s="23" t="s">
        <v>81</v>
      </c>
      <c r="BK345" s="185">
        <f aca="true" t="shared" si="49" ref="BK345:BK352">ROUND(I345*H345,2)</f>
        <v>0</v>
      </c>
      <c r="BL345" s="23" t="s">
        <v>165</v>
      </c>
      <c r="BM345" s="23" t="s">
        <v>1721</v>
      </c>
    </row>
    <row r="346" spans="2:65" s="1" customFormat="1" ht="16.5" customHeight="1">
      <c r="B346" s="173"/>
      <c r="C346" s="174" t="s">
        <v>971</v>
      </c>
      <c r="D346" s="174" t="s">
        <v>160</v>
      </c>
      <c r="E346" s="175" t="s">
        <v>1722</v>
      </c>
      <c r="F346" s="176" t="s">
        <v>1723</v>
      </c>
      <c r="G346" s="177" t="s">
        <v>458</v>
      </c>
      <c r="H346" s="178">
        <v>90</v>
      </c>
      <c r="I346" s="179"/>
      <c r="J346" s="180">
        <f t="shared" si="40"/>
        <v>0</v>
      </c>
      <c r="K346" s="176" t="s">
        <v>5</v>
      </c>
      <c r="L346" s="40"/>
      <c r="M346" s="181" t="s">
        <v>5</v>
      </c>
      <c r="N346" s="182" t="s">
        <v>44</v>
      </c>
      <c r="O346" s="41"/>
      <c r="P346" s="183">
        <f t="shared" si="41"/>
        <v>0</v>
      </c>
      <c r="Q346" s="183">
        <v>0</v>
      </c>
      <c r="R346" s="183">
        <f t="shared" si="42"/>
        <v>0</v>
      </c>
      <c r="S346" s="183">
        <v>0</v>
      </c>
      <c r="T346" s="184">
        <f t="shared" si="43"/>
        <v>0</v>
      </c>
      <c r="AR346" s="23" t="s">
        <v>165</v>
      </c>
      <c r="AT346" s="23" t="s">
        <v>160</v>
      </c>
      <c r="AU346" s="23" t="s">
        <v>165</v>
      </c>
      <c r="AY346" s="23" t="s">
        <v>157</v>
      </c>
      <c r="BE346" s="185">
        <f t="shared" si="44"/>
        <v>0</v>
      </c>
      <c r="BF346" s="185">
        <f t="shared" si="45"/>
        <v>0</v>
      </c>
      <c r="BG346" s="185">
        <f t="shared" si="46"/>
        <v>0</v>
      </c>
      <c r="BH346" s="185">
        <f t="shared" si="47"/>
        <v>0</v>
      </c>
      <c r="BI346" s="185">
        <f t="shared" si="48"/>
        <v>0</v>
      </c>
      <c r="BJ346" s="23" t="s">
        <v>81</v>
      </c>
      <c r="BK346" s="185">
        <f t="shared" si="49"/>
        <v>0</v>
      </c>
      <c r="BL346" s="23" t="s">
        <v>165</v>
      </c>
      <c r="BM346" s="23" t="s">
        <v>1724</v>
      </c>
    </row>
    <row r="347" spans="2:65" s="1" customFormat="1" ht="16.5" customHeight="1">
      <c r="B347" s="173"/>
      <c r="C347" s="174" t="s">
        <v>976</v>
      </c>
      <c r="D347" s="174" t="s">
        <v>160</v>
      </c>
      <c r="E347" s="175" t="s">
        <v>1725</v>
      </c>
      <c r="F347" s="176" t="s">
        <v>1726</v>
      </c>
      <c r="G347" s="177" t="s">
        <v>458</v>
      </c>
      <c r="H347" s="178">
        <v>100</v>
      </c>
      <c r="I347" s="179"/>
      <c r="J347" s="180">
        <f t="shared" si="40"/>
        <v>0</v>
      </c>
      <c r="K347" s="176" t="s">
        <v>5</v>
      </c>
      <c r="L347" s="40"/>
      <c r="M347" s="181" t="s">
        <v>5</v>
      </c>
      <c r="N347" s="182" t="s">
        <v>44</v>
      </c>
      <c r="O347" s="41"/>
      <c r="P347" s="183">
        <f t="shared" si="41"/>
        <v>0</v>
      </c>
      <c r="Q347" s="183">
        <v>0</v>
      </c>
      <c r="R347" s="183">
        <f t="shared" si="42"/>
        <v>0</v>
      </c>
      <c r="S347" s="183">
        <v>0</v>
      </c>
      <c r="T347" s="184">
        <f t="shared" si="43"/>
        <v>0</v>
      </c>
      <c r="AR347" s="23" t="s">
        <v>165</v>
      </c>
      <c r="AT347" s="23" t="s">
        <v>160</v>
      </c>
      <c r="AU347" s="23" t="s">
        <v>165</v>
      </c>
      <c r="AY347" s="23" t="s">
        <v>157</v>
      </c>
      <c r="BE347" s="185">
        <f t="shared" si="44"/>
        <v>0</v>
      </c>
      <c r="BF347" s="185">
        <f t="shared" si="45"/>
        <v>0</v>
      </c>
      <c r="BG347" s="185">
        <f t="shared" si="46"/>
        <v>0</v>
      </c>
      <c r="BH347" s="185">
        <f t="shared" si="47"/>
        <v>0</v>
      </c>
      <c r="BI347" s="185">
        <f t="shared" si="48"/>
        <v>0</v>
      </c>
      <c r="BJ347" s="23" t="s">
        <v>81</v>
      </c>
      <c r="BK347" s="185">
        <f t="shared" si="49"/>
        <v>0</v>
      </c>
      <c r="BL347" s="23" t="s">
        <v>165</v>
      </c>
      <c r="BM347" s="23" t="s">
        <v>1727</v>
      </c>
    </row>
    <row r="348" spans="2:65" s="1" customFormat="1" ht="16.5" customHeight="1">
      <c r="B348" s="173"/>
      <c r="C348" s="174" t="s">
        <v>981</v>
      </c>
      <c r="D348" s="174" t="s">
        <v>160</v>
      </c>
      <c r="E348" s="175" t="s">
        <v>1728</v>
      </c>
      <c r="F348" s="176" t="s">
        <v>1595</v>
      </c>
      <c r="G348" s="177" t="s">
        <v>458</v>
      </c>
      <c r="H348" s="178">
        <v>100</v>
      </c>
      <c r="I348" s="179"/>
      <c r="J348" s="180">
        <f t="shared" si="40"/>
        <v>0</v>
      </c>
      <c r="K348" s="176" t="s">
        <v>5</v>
      </c>
      <c r="L348" s="40"/>
      <c r="M348" s="181" t="s">
        <v>5</v>
      </c>
      <c r="N348" s="182" t="s">
        <v>44</v>
      </c>
      <c r="O348" s="41"/>
      <c r="P348" s="183">
        <f t="shared" si="41"/>
        <v>0</v>
      </c>
      <c r="Q348" s="183">
        <v>0</v>
      </c>
      <c r="R348" s="183">
        <f t="shared" si="42"/>
        <v>0</v>
      </c>
      <c r="S348" s="183">
        <v>0</v>
      </c>
      <c r="T348" s="184">
        <f t="shared" si="43"/>
        <v>0</v>
      </c>
      <c r="AR348" s="23" t="s">
        <v>165</v>
      </c>
      <c r="AT348" s="23" t="s">
        <v>160</v>
      </c>
      <c r="AU348" s="23" t="s">
        <v>165</v>
      </c>
      <c r="AY348" s="23" t="s">
        <v>157</v>
      </c>
      <c r="BE348" s="185">
        <f t="shared" si="44"/>
        <v>0</v>
      </c>
      <c r="BF348" s="185">
        <f t="shared" si="45"/>
        <v>0</v>
      </c>
      <c r="BG348" s="185">
        <f t="shared" si="46"/>
        <v>0</v>
      </c>
      <c r="BH348" s="185">
        <f t="shared" si="47"/>
        <v>0</v>
      </c>
      <c r="BI348" s="185">
        <f t="shared" si="48"/>
        <v>0</v>
      </c>
      <c r="BJ348" s="23" t="s">
        <v>81</v>
      </c>
      <c r="BK348" s="185">
        <f t="shared" si="49"/>
        <v>0</v>
      </c>
      <c r="BL348" s="23" t="s">
        <v>165</v>
      </c>
      <c r="BM348" s="23" t="s">
        <v>1729</v>
      </c>
    </row>
    <row r="349" spans="2:65" s="1" customFormat="1" ht="16.5" customHeight="1">
      <c r="B349" s="173"/>
      <c r="C349" s="174" t="s">
        <v>986</v>
      </c>
      <c r="D349" s="174" t="s">
        <v>160</v>
      </c>
      <c r="E349" s="175" t="s">
        <v>1730</v>
      </c>
      <c r="F349" s="176" t="s">
        <v>1709</v>
      </c>
      <c r="G349" s="177" t="s">
        <v>1452</v>
      </c>
      <c r="H349" s="178">
        <v>25</v>
      </c>
      <c r="I349" s="179"/>
      <c r="J349" s="180">
        <f t="shared" si="40"/>
        <v>0</v>
      </c>
      <c r="K349" s="176" t="s">
        <v>5</v>
      </c>
      <c r="L349" s="40"/>
      <c r="M349" s="181" t="s">
        <v>5</v>
      </c>
      <c r="N349" s="182" t="s">
        <v>44</v>
      </c>
      <c r="O349" s="41"/>
      <c r="P349" s="183">
        <f t="shared" si="41"/>
        <v>0</v>
      </c>
      <c r="Q349" s="183">
        <v>0</v>
      </c>
      <c r="R349" s="183">
        <f t="shared" si="42"/>
        <v>0</v>
      </c>
      <c r="S349" s="183">
        <v>0</v>
      </c>
      <c r="T349" s="184">
        <f t="shared" si="43"/>
        <v>0</v>
      </c>
      <c r="AR349" s="23" t="s">
        <v>165</v>
      </c>
      <c r="AT349" s="23" t="s">
        <v>160</v>
      </c>
      <c r="AU349" s="23" t="s">
        <v>165</v>
      </c>
      <c r="AY349" s="23" t="s">
        <v>157</v>
      </c>
      <c r="BE349" s="185">
        <f t="shared" si="44"/>
        <v>0</v>
      </c>
      <c r="BF349" s="185">
        <f t="shared" si="45"/>
        <v>0</v>
      </c>
      <c r="BG349" s="185">
        <f t="shared" si="46"/>
        <v>0</v>
      </c>
      <c r="BH349" s="185">
        <f t="shared" si="47"/>
        <v>0</v>
      </c>
      <c r="BI349" s="185">
        <f t="shared" si="48"/>
        <v>0</v>
      </c>
      <c r="BJ349" s="23" t="s">
        <v>81</v>
      </c>
      <c r="BK349" s="185">
        <f t="shared" si="49"/>
        <v>0</v>
      </c>
      <c r="BL349" s="23" t="s">
        <v>165</v>
      </c>
      <c r="BM349" s="23" t="s">
        <v>1731</v>
      </c>
    </row>
    <row r="350" spans="2:65" s="1" customFormat="1" ht="16.5" customHeight="1">
      <c r="B350" s="173"/>
      <c r="C350" s="174" t="s">
        <v>991</v>
      </c>
      <c r="D350" s="174" t="s">
        <v>160</v>
      </c>
      <c r="E350" s="175" t="s">
        <v>1732</v>
      </c>
      <c r="F350" s="176" t="s">
        <v>1733</v>
      </c>
      <c r="G350" s="177" t="s">
        <v>1452</v>
      </c>
      <c r="H350" s="178">
        <v>2</v>
      </c>
      <c r="I350" s="179"/>
      <c r="J350" s="180">
        <f t="shared" si="40"/>
        <v>0</v>
      </c>
      <c r="K350" s="176" t="s">
        <v>5</v>
      </c>
      <c r="L350" s="40"/>
      <c r="M350" s="181" t="s">
        <v>5</v>
      </c>
      <c r="N350" s="182" t="s">
        <v>44</v>
      </c>
      <c r="O350" s="41"/>
      <c r="P350" s="183">
        <f t="shared" si="41"/>
        <v>0</v>
      </c>
      <c r="Q350" s="183">
        <v>0</v>
      </c>
      <c r="R350" s="183">
        <f t="shared" si="42"/>
        <v>0</v>
      </c>
      <c r="S350" s="183">
        <v>0</v>
      </c>
      <c r="T350" s="184">
        <f t="shared" si="43"/>
        <v>0</v>
      </c>
      <c r="AR350" s="23" t="s">
        <v>165</v>
      </c>
      <c r="AT350" s="23" t="s">
        <v>160</v>
      </c>
      <c r="AU350" s="23" t="s">
        <v>165</v>
      </c>
      <c r="AY350" s="23" t="s">
        <v>157</v>
      </c>
      <c r="BE350" s="185">
        <f t="shared" si="44"/>
        <v>0</v>
      </c>
      <c r="BF350" s="185">
        <f t="shared" si="45"/>
        <v>0</v>
      </c>
      <c r="BG350" s="185">
        <f t="shared" si="46"/>
        <v>0</v>
      </c>
      <c r="BH350" s="185">
        <f t="shared" si="47"/>
        <v>0</v>
      </c>
      <c r="BI350" s="185">
        <f t="shared" si="48"/>
        <v>0</v>
      </c>
      <c r="BJ350" s="23" t="s">
        <v>81</v>
      </c>
      <c r="BK350" s="185">
        <f t="shared" si="49"/>
        <v>0</v>
      </c>
      <c r="BL350" s="23" t="s">
        <v>165</v>
      </c>
      <c r="BM350" s="23" t="s">
        <v>1734</v>
      </c>
    </row>
    <row r="351" spans="2:65" s="1" customFormat="1" ht="16.5" customHeight="1">
      <c r="B351" s="173"/>
      <c r="C351" s="174" t="s">
        <v>996</v>
      </c>
      <c r="D351" s="174" t="s">
        <v>160</v>
      </c>
      <c r="E351" s="175" t="s">
        <v>1735</v>
      </c>
      <c r="F351" s="176" t="s">
        <v>1593</v>
      </c>
      <c r="G351" s="177" t="s">
        <v>1452</v>
      </c>
      <c r="H351" s="178">
        <v>10</v>
      </c>
      <c r="I351" s="179"/>
      <c r="J351" s="180">
        <f t="shared" si="40"/>
        <v>0</v>
      </c>
      <c r="K351" s="176" t="s">
        <v>5</v>
      </c>
      <c r="L351" s="40"/>
      <c r="M351" s="181" t="s">
        <v>5</v>
      </c>
      <c r="N351" s="182" t="s">
        <v>44</v>
      </c>
      <c r="O351" s="41"/>
      <c r="P351" s="183">
        <f t="shared" si="41"/>
        <v>0</v>
      </c>
      <c r="Q351" s="183">
        <v>0</v>
      </c>
      <c r="R351" s="183">
        <f t="shared" si="42"/>
        <v>0</v>
      </c>
      <c r="S351" s="183">
        <v>0</v>
      </c>
      <c r="T351" s="184">
        <f t="shared" si="43"/>
        <v>0</v>
      </c>
      <c r="AR351" s="23" t="s">
        <v>165</v>
      </c>
      <c r="AT351" s="23" t="s">
        <v>160</v>
      </c>
      <c r="AU351" s="23" t="s">
        <v>165</v>
      </c>
      <c r="AY351" s="23" t="s">
        <v>157</v>
      </c>
      <c r="BE351" s="185">
        <f t="shared" si="44"/>
        <v>0</v>
      </c>
      <c r="BF351" s="185">
        <f t="shared" si="45"/>
        <v>0</v>
      </c>
      <c r="BG351" s="185">
        <f t="shared" si="46"/>
        <v>0</v>
      </c>
      <c r="BH351" s="185">
        <f t="shared" si="47"/>
        <v>0</v>
      </c>
      <c r="BI351" s="185">
        <f t="shared" si="48"/>
        <v>0</v>
      </c>
      <c r="BJ351" s="23" t="s">
        <v>81</v>
      </c>
      <c r="BK351" s="185">
        <f t="shared" si="49"/>
        <v>0</v>
      </c>
      <c r="BL351" s="23" t="s">
        <v>165</v>
      </c>
      <c r="BM351" s="23" t="s">
        <v>1736</v>
      </c>
    </row>
    <row r="352" spans="2:65" s="1" customFormat="1" ht="16.5" customHeight="1">
      <c r="B352" s="173"/>
      <c r="C352" s="174" t="s">
        <v>1002</v>
      </c>
      <c r="D352" s="174" t="s">
        <v>160</v>
      </c>
      <c r="E352" s="175" t="s">
        <v>1737</v>
      </c>
      <c r="F352" s="176" t="s">
        <v>1532</v>
      </c>
      <c r="G352" s="177" t="s">
        <v>1738</v>
      </c>
      <c r="H352" s="178">
        <v>1</v>
      </c>
      <c r="I352" s="179"/>
      <c r="J352" s="180">
        <f t="shared" si="40"/>
        <v>0</v>
      </c>
      <c r="K352" s="176" t="s">
        <v>5</v>
      </c>
      <c r="L352" s="40"/>
      <c r="M352" s="181" t="s">
        <v>5</v>
      </c>
      <c r="N352" s="182" t="s">
        <v>44</v>
      </c>
      <c r="O352" s="41"/>
      <c r="P352" s="183">
        <f t="shared" si="41"/>
        <v>0</v>
      </c>
      <c r="Q352" s="183">
        <v>0</v>
      </c>
      <c r="R352" s="183">
        <f t="shared" si="42"/>
        <v>0</v>
      </c>
      <c r="S352" s="183">
        <v>0</v>
      </c>
      <c r="T352" s="184">
        <f t="shared" si="43"/>
        <v>0</v>
      </c>
      <c r="AR352" s="23" t="s">
        <v>165</v>
      </c>
      <c r="AT352" s="23" t="s">
        <v>160</v>
      </c>
      <c r="AU352" s="23" t="s">
        <v>165</v>
      </c>
      <c r="AY352" s="23" t="s">
        <v>157</v>
      </c>
      <c r="BE352" s="185">
        <f t="shared" si="44"/>
        <v>0</v>
      </c>
      <c r="BF352" s="185">
        <f t="shared" si="45"/>
        <v>0</v>
      </c>
      <c r="BG352" s="185">
        <f t="shared" si="46"/>
        <v>0</v>
      </c>
      <c r="BH352" s="185">
        <f t="shared" si="47"/>
        <v>0</v>
      </c>
      <c r="BI352" s="185">
        <f t="shared" si="48"/>
        <v>0</v>
      </c>
      <c r="BJ352" s="23" t="s">
        <v>81</v>
      </c>
      <c r="BK352" s="185">
        <f t="shared" si="49"/>
        <v>0</v>
      </c>
      <c r="BL352" s="23" t="s">
        <v>165</v>
      </c>
      <c r="BM352" s="23" t="s">
        <v>1739</v>
      </c>
    </row>
    <row r="353" spans="2:47" s="1" customFormat="1" ht="27">
      <c r="B353" s="40"/>
      <c r="D353" s="187" t="s">
        <v>1453</v>
      </c>
      <c r="F353" s="197" t="s">
        <v>1582</v>
      </c>
      <c r="I353" s="148"/>
      <c r="L353" s="40"/>
      <c r="M353" s="196"/>
      <c r="N353" s="41"/>
      <c r="O353" s="41"/>
      <c r="P353" s="41"/>
      <c r="Q353" s="41"/>
      <c r="R353" s="41"/>
      <c r="S353" s="41"/>
      <c r="T353" s="69"/>
      <c r="AT353" s="23" t="s">
        <v>1453</v>
      </c>
      <c r="AU353" s="23" t="s">
        <v>165</v>
      </c>
    </row>
    <row r="354" spans="2:63" s="13" customFormat="1" ht="21.6" customHeight="1">
      <c r="B354" s="219"/>
      <c r="D354" s="220" t="s">
        <v>72</v>
      </c>
      <c r="E354" s="220" t="s">
        <v>1533</v>
      </c>
      <c r="F354" s="220" t="s">
        <v>1534</v>
      </c>
      <c r="I354" s="221"/>
      <c r="J354" s="222">
        <f>BK354</f>
        <v>0</v>
      </c>
      <c r="L354" s="219"/>
      <c r="M354" s="223"/>
      <c r="N354" s="224"/>
      <c r="O354" s="224"/>
      <c r="P354" s="225">
        <f>SUM(P355:P359)</f>
        <v>0</v>
      </c>
      <c r="Q354" s="224"/>
      <c r="R354" s="225">
        <f>SUM(R355:R359)</f>
        <v>0</v>
      </c>
      <c r="S354" s="224"/>
      <c r="T354" s="226">
        <f>SUM(T355:T359)</f>
        <v>0</v>
      </c>
      <c r="AR354" s="220" t="s">
        <v>81</v>
      </c>
      <c r="AT354" s="227" t="s">
        <v>72</v>
      </c>
      <c r="AU354" s="227" t="s">
        <v>158</v>
      </c>
      <c r="AY354" s="220" t="s">
        <v>157</v>
      </c>
      <c r="BK354" s="228">
        <f>SUM(BK355:BK359)</f>
        <v>0</v>
      </c>
    </row>
    <row r="355" spans="2:65" s="1" customFormat="1" ht="16.5" customHeight="1">
      <c r="B355" s="173"/>
      <c r="C355" s="174" t="s">
        <v>1008</v>
      </c>
      <c r="D355" s="174" t="s">
        <v>160</v>
      </c>
      <c r="E355" s="175" t="s">
        <v>1740</v>
      </c>
      <c r="F355" s="176" t="s">
        <v>1540</v>
      </c>
      <c r="G355" s="177" t="s">
        <v>1741</v>
      </c>
      <c r="H355" s="178">
        <v>1</v>
      </c>
      <c r="I355" s="179"/>
      <c r="J355" s="180">
        <f>ROUND(I355*H355,2)</f>
        <v>0</v>
      </c>
      <c r="K355" s="176" t="s">
        <v>5</v>
      </c>
      <c r="L355" s="40"/>
      <c r="M355" s="181" t="s">
        <v>5</v>
      </c>
      <c r="N355" s="182" t="s">
        <v>44</v>
      </c>
      <c r="O355" s="41"/>
      <c r="P355" s="183">
        <f>O355*H355</f>
        <v>0</v>
      </c>
      <c r="Q355" s="183">
        <v>0</v>
      </c>
      <c r="R355" s="183">
        <f>Q355*H355</f>
        <v>0</v>
      </c>
      <c r="S355" s="183">
        <v>0</v>
      </c>
      <c r="T355" s="184">
        <f>S355*H355</f>
        <v>0</v>
      </c>
      <c r="AR355" s="23" t="s">
        <v>165</v>
      </c>
      <c r="AT355" s="23" t="s">
        <v>160</v>
      </c>
      <c r="AU355" s="23" t="s">
        <v>165</v>
      </c>
      <c r="AY355" s="23" t="s">
        <v>157</v>
      </c>
      <c r="BE355" s="185">
        <f>IF(N355="základní",J355,0)</f>
        <v>0</v>
      </c>
      <c r="BF355" s="185">
        <f>IF(N355="snížená",J355,0)</f>
        <v>0</v>
      </c>
      <c r="BG355" s="185">
        <f>IF(N355="zákl. přenesená",J355,0)</f>
        <v>0</v>
      </c>
      <c r="BH355" s="185">
        <f>IF(N355="sníž. přenesená",J355,0)</f>
        <v>0</v>
      </c>
      <c r="BI355" s="185">
        <f>IF(N355="nulová",J355,0)</f>
        <v>0</v>
      </c>
      <c r="BJ355" s="23" t="s">
        <v>81</v>
      </c>
      <c r="BK355" s="185">
        <f>ROUND(I355*H355,2)</f>
        <v>0</v>
      </c>
      <c r="BL355" s="23" t="s">
        <v>165</v>
      </c>
      <c r="BM355" s="23" t="s">
        <v>1742</v>
      </c>
    </row>
    <row r="356" spans="2:65" s="1" customFormat="1" ht="16.5" customHeight="1">
      <c r="B356" s="173"/>
      <c r="C356" s="174" t="s">
        <v>1013</v>
      </c>
      <c r="D356" s="174" t="s">
        <v>160</v>
      </c>
      <c r="E356" s="175" t="s">
        <v>1743</v>
      </c>
      <c r="F356" s="176" t="s">
        <v>1744</v>
      </c>
      <c r="G356" s="177" t="s">
        <v>1383</v>
      </c>
      <c r="H356" s="178">
        <v>4</v>
      </c>
      <c r="I356" s="179"/>
      <c r="J356" s="180">
        <f>ROUND(I356*H356,2)</f>
        <v>0</v>
      </c>
      <c r="K356" s="176" t="s">
        <v>5</v>
      </c>
      <c r="L356" s="40"/>
      <c r="M356" s="181" t="s">
        <v>5</v>
      </c>
      <c r="N356" s="182" t="s">
        <v>44</v>
      </c>
      <c r="O356" s="41"/>
      <c r="P356" s="183">
        <f>O356*H356</f>
        <v>0</v>
      </c>
      <c r="Q356" s="183">
        <v>0</v>
      </c>
      <c r="R356" s="183">
        <f>Q356*H356</f>
        <v>0</v>
      </c>
      <c r="S356" s="183">
        <v>0</v>
      </c>
      <c r="T356" s="184">
        <f>S356*H356</f>
        <v>0</v>
      </c>
      <c r="AR356" s="23" t="s">
        <v>165</v>
      </c>
      <c r="AT356" s="23" t="s">
        <v>160</v>
      </c>
      <c r="AU356" s="23" t="s">
        <v>165</v>
      </c>
      <c r="AY356" s="23" t="s">
        <v>157</v>
      </c>
      <c r="BE356" s="185">
        <f>IF(N356="základní",J356,0)</f>
        <v>0</v>
      </c>
      <c r="BF356" s="185">
        <f>IF(N356="snížená",J356,0)</f>
        <v>0</v>
      </c>
      <c r="BG356" s="185">
        <f>IF(N356="zákl. přenesená",J356,0)</f>
        <v>0</v>
      </c>
      <c r="BH356" s="185">
        <f>IF(N356="sníž. přenesená",J356,0)</f>
        <v>0</v>
      </c>
      <c r="BI356" s="185">
        <f>IF(N356="nulová",J356,0)</f>
        <v>0</v>
      </c>
      <c r="BJ356" s="23" t="s">
        <v>81</v>
      </c>
      <c r="BK356" s="185">
        <f>ROUND(I356*H356,2)</f>
        <v>0</v>
      </c>
      <c r="BL356" s="23" t="s">
        <v>165</v>
      </c>
      <c r="BM356" s="23" t="s">
        <v>1745</v>
      </c>
    </row>
    <row r="357" spans="2:65" s="1" customFormat="1" ht="16.5" customHeight="1">
      <c r="B357" s="173"/>
      <c r="C357" s="174" t="s">
        <v>1018</v>
      </c>
      <c r="D357" s="174" t="s">
        <v>160</v>
      </c>
      <c r="E357" s="175" t="s">
        <v>1746</v>
      </c>
      <c r="F357" s="176" t="s">
        <v>1747</v>
      </c>
      <c r="G357" s="177" t="s">
        <v>1452</v>
      </c>
      <c r="H357" s="178">
        <v>1</v>
      </c>
      <c r="I357" s="179"/>
      <c r="J357" s="180">
        <f>ROUND(I357*H357,2)</f>
        <v>0</v>
      </c>
      <c r="K357" s="176" t="s">
        <v>5</v>
      </c>
      <c r="L357" s="40"/>
      <c r="M357" s="181" t="s">
        <v>5</v>
      </c>
      <c r="N357" s="182" t="s">
        <v>44</v>
      </c>
      <c r="O357" s="41"/>
      <c r="P357" s="183">
        <f>O357*H357</f>
        <v>0</v>
      </c>
      <c r="Q357" s="183">
        <v>0</v>
      </c>
      <c r="R357" s="183">
        <f>Q357*H357</f>
        <v>0</v>
      </c>
      <c r="S357" s="183">
        <v>0</v>
      </c>
      <c r="T357" s="184">
        <f>S357*H357</f>
        <v>0</v>
      </c>
      <c r="AR357" s="23" t="s">
        <v>165</v>
      </c>
      <c r="AT357" s="23" t="s">
        <v>160</v>
      </c>
      <c r="AU357" s="23" t="s">
        <v>165</v>
      </c>
      <c r="AY357" s="23" t="s">
        <v>157</v>
      </c>
      <c r="BE357" s="185">
        <f>IF(N357="základní",J357,0)</f>
        <v>0</v>
      </c>
      <c r="BF357" s="185">
        <f>IF(N357="snížená",J357,0)</f>
        <v>0</v>
      </c>
      <c r="BG357" s="185">
        <f>IF(N357="zákl. přenesená",J357,0)</f>
        <v>0</v>
      </c>
      <c r="BH357" s="185">
        <f>IF(N357="sníž. přenesená",J357,0)</f>
        <v>0</v>
      </c>
      <c r="BI357" s="185">
        <f>IF(N357="nulová",J357,0)</f>
        <v>0</v>
      </c>
      <c r="BJ357" s="23" t="s">
        <v>81</v>
      </c>
      <c r="BK357" s="185">
        <f>ROUND(I357*H357,2)</f>
        <v>0</v>
      </c>
      <c r="BL357" s="23" t="s">
        <v>165</v>
      </c>
      <c r="BM357" s="23" t="s">
        <v>1748</v>
      </c>
    </row>
    <row r="358" spans="2:65" s="1" customFormat="1" ht="16.5" customHeight="1">
      <c r="B358" s="173"/>
      <c r="C358" s="174" t="s">
        <v>1024</v>
      </c>
      <c r="D358" s="174" t="s">
        <v>160</v>
      </c>
      <c r="E358" s="175" t="s">
        <v>1749</v>
      </c>
      <c r="F358" s="176" t="s">
        <v>1609</v>
      </c>
      <c r="G358" s="177" t="s">
        <v>1750</v>
      </c>
      <c r="H358" s="178">
        <v>1</v>
      </c>
      <c r="I358" s="179"/>
      <c r="J358" s="180">
        <f>ROUND(I358*H358,2)</f>
        <v>0</v>
      </c>
      <c r="K358" s="176" t="s">
        <v>5</v>
      </c>
      <c r="L358" s="40"/>
      <c r="M358" s="181" t="s">
        <v>5</v>
      </c>
      <c r="N358" s="182" t="s">
        <v>44</v>
      </c>
      <c r="O358" s="41"/>
      <c r="P358" s="183">
        <f>O358*H358</f>
        <v>0</v>
      </c>
      <c r="Q358" s="183">
        <v>0</v>
      </c>
      <c r="R358" s="183">
        <f>Q358*H358</f>
        <v>0</v>
      </c>
      <c r="S358" s="183">
        <v>0</v>
      </c>
      <c r="T358" s="184">
        <f>S358*H358</f>
        <v>0</v>
      </c>
      <c r="AR358" s="23" t="s">
        <v>165</v>
      </c>
      <c r="AT358" s="23" t="s">
        <v>160</v>
      </c>
      <c r="AU358" s="23" t="s">
        <v>165</v>
      </c>
      <c r="AY358" s="23" t="s">
        <v>157</v>
      </c>
      <c r="BE358" s="185">
        <f>IF(N358="základní",J358,0)</f>
        <v>0</v>
      </c>
      <c r="BF358" s="185">
        <f>IF(N358="snížená",J358,0)</f>
        <v>0</v>
      </c>
      <c r="BG358" s="185">
        <f>IF(N358="zákl. přenesená",J358,0)</f>
        <v>0</v>
      </c>
      <c r="BH358" s="185">
        <f>IF(N358="sníž. přenesená",J358,0)</f>
        <v>0</v>
      </c>
      <c r="BI358" s="185">
        <f>IF(N358="nulová",J358,0)</f>
        <v>0</v>
      </c>
      <c r="BJ358" s="23" t="s">
        <v>81</v>
      </c>
      <c r="BK358" s="185">
        <f>ROUND(I358*H358,2)</f>
        <v>0</v>
      </c>
      <c r="BL358" s="23" t="s">
        <v>165</v>
      </c>
      <c r="BM358" s="23" t="s">
        <v>1751</v>
      </c>
    </row>
    <row r="359" spans="2:65" s="1" customFormat="1" ht="16.5" customHeight="1">
      <c r="B359" s="173"/>
      <c r="C359" s="174" t="s">
        <v>1029</v>
      </c>
      <c r="D359" s="174" t="s">
        <v>160</v>
      </c>
      <c r="E359" s="175" t="s">
        <v>1752</v>
      </c>
      <c r="F359" s="176" t="s">
        <v>1550</v>
      </c>
      <c r="G359" s="177" t="s">
        <v>1005</v>
      </c>
      <c r="H359" s="178">
        <v>1</v>
      </c>
      <c r="I359" s="179"/>
      <c r="J359" s="180">
        <f>ROUND(I359*H359,2)</f>
        <v>0</v>
      </c>
      <c r="K359" s="176" t="s">
        <v>5</v>
      </c>
      <c r="L359" s="40"/>
      <c r="M359" s="181" t="s">
        <v>5</v>
      </c>
      <c r="N359" s="182" t="s">
        <v>44</v>
      </c>
      <c r="O359" s="41"/>
      <c r="P359" s="183">
        <f>O359*H359</f>
        <v>0</v>
      </c>
      <c r="Q359" s="183">
        <v>0</v>
      </c>
      <c r="R359" s="183">
        <f>Q359*H359</f>
        <v>0</v>
      </c>
      <c r="S359" s="183">
        <v>0</v>
      </c>
      <c r="T359" s="184">
        <f>S359*H359</f>
        <v>0</v>
      </c>
      <c r="AR359" s="23" t="s">
        <v>165</v>
      </c>
      <c r="AT359" s="23" t="s">
        <v>160</v>
      </c>
      <c r="AU359" s="23" t="s">
        <v>165</v>
      </c>
      <c r="AY359" s="23" t="s">
        <v>157</v>
      </c>
      <c r="BE359" s="185">
        <f>IF(N359="základní",J359,0)</f>
        <v>0</v>
      </c>
      <c r="BF359" s="185">
        <f>IF(N359="snížená",J359,0)</f>
        <v>0</v>
      </c>
      <c r="BG359" s="185">
        <f>IF(N359="zákl. přenesená",J359,0)</f>
        <v>0</v>
      </c>
      <c r="BH359" s="185">
        <f>IF(N359="sníž. přenesená",J359,0)</f>
        <v>0</v>
      </c>
      <c r="BI359" s="185">
        <f>IF(N359="nulová",J359,0)</f>
        <v>0</v>
      </c>
      <c r="BJ359" s="23" t="s">
        <v>81</v>
      </c>
      <c r="BK359" s="185">
        <f>ROUND(I359*H359,2)</f>
        <v>0</v>
      </c>
      <c r="BL359" s="23" t="s">
        <v>165</v>
      </c>
      <c r="BM359" s="23" t="s">
        <v>1753</v>
      </c>
    </row>
    <row r="360" spans="2:63" s="10" customFormat="1" ht="22.35" customHeight="1">
      <c r="B360" s="160"/>
      <c r="D360" s="161" t="s">
        <v>72</v>
      </c>
      <c r="E360" s="171" t="s">
        <v>1754</v>
      </c>
      <c r="F360" s="171" t="s">
        <v>1755</v>
      </c>
      <c r="I360" s="163"/>
      <c r="J360" s="172">
        <f>BK360</f>
        <v>0</v>
      </c>
      <c r="L360" s="160"/>
      <c r="M360" s="165"/>
      <c r="N360" s="166"/>
      <c r="O360" s="166"/>
      <c r="P360" s="167">
        <f>P361+P374+P382+P396+P405+P410+P414</f>
        <v>0</v>
      </c>
      <c r="Q360" s="166"/>
      <c r="R360" s="167">
        <f>R361+R374+R382+R396+R405+R410+R414</f>
        <v>0</v>
      </c>
      <c r="S360" s="166"/>
      <c r="T360" s="168">
        <f>T361+T374+T382+T396+T405+T410+T414</f>
        <v>0</v>
      </c>
      <c r="AR360" s="161" t="s">
        <v>83</v>
      </c>
      <c r="AT360" s="169" t="s">
        <v>72</v>
      </c>
      <c r="AU360" s="169" t="s">
        <v>83</v>
      </c>
      <c r="AY360" s="161" t="s">
        <v>157</v>
      </c>
      <c r="BK360" s="170">
        <f>BK361+BK374+BK382+BK396+BK405+BK410+BK414</f>
        <v>0</v>
      </c>
    </row>
    <row r="361" spans="2:63" s="13" customFormat="1" ht="14.45" customHeight="1">
      <c r="B361" s="219"/>
      <c r="D361" s="220" t="s">
        <v>72</v>
      </c>
      <c r="E361" s="220" t="s">
        <v>1449</v>
      </c>
      <c r="F361" s="220" t="s">
        <v>1450</v>
      </c>
      <c r="I361" s="221"/>
      <c r="J361" s="222">
        <f>BK361</f>
        <v>0</v>
      </c>
      <c r="L361" s="219"/>
      <c r="M361" s="223"/>
      <c r="N361" s="224"/>
      <c r="O361" s="224"/>
      <c r="P361" s="225">
        <f>SUM(P362:P373)</f>
        <v>0</v>
      </c>
      <c r="Q361" s="224"/>
      <c r="R361" s="225">
        <f>SUM(R362:R373)</f>
        <v>0</v>
      </c>
      <c r="S361" s="224"/>
      <c r="T361" s="226">
        <f>SUM(T362:T373)</f>
        <v>0</v>
      </c>
      <c r="AR361" s="220" t="s">
        <v>81</v>
      </c>
      <c r="AT361" s="227" t="s">
        <v>72</v>
      </c>
      <c r="AU361" s="227" t="s">
        <v>158</v>
      </c>
      <c r="AY361" s="220" t="s">
        <v>157</v>
      </c>
      <c r="BK361" s="228">
        <f>SUM(BK362:BK373)</f>
        <v>0</v>
      </c>
    </row>
    <row r="362" spans="2:65" s="1" customFormat="1" ht="16.5" customHeight="1">
      <c r="B362" s="173"/>
      <c r="C362" s="174" t="s">
        <v>1034</v>
      </c>
      <c r="D362" s="174" t="s">
        <v>160</v>
      </c>
      <c r="E362" s="175" t="s">
        <v>1756</v>
      </c>
      <c r="F362" s="176" t="s">
        <v>1757</v>
      </c>
      <c r="G362" s="177" t="s">
        <v>1452</v>
      </c>
      <c r="H362" s="178">
        <v>0</v>
      </c>
      <c r="I362" s="179"/>
      <c r="J362" s="180">
        <f>ROUND(I362*H362,2)</f>
        <v>0</v>
      </c>
      <c r="K362" s="176" t="s">
        <v>5</v>
      </c>
      <c r="L362" s="40"/>
      <c r="M362" s="181" t="s">
        <v>5</v>
      </c>
      <c r="N362" s="182" t="s">
        <v>44</v>
      </c>
      <c r="O362" s="41"/>
      <c r="P362" s="183">
        <f>O362*H362</f>
        <v>0</v>
      </c>
      <c r="Q362" s="183">
        <v>0</v>
      </c>
      <c r="R362" s="183">
        <f>Q362*H362</f>
        <v>0</v>
      </c>
      <c r="S362" s="183">
        <v>0</v>
      </c>
      <c r="T362" s="184">
        <f>S362*H362</f>
        <v>0</v>
      </c>
      <c r="AR362" s="23" t="s">
        <v>165</v>
      </c>
      <c r="AT362" s="23" t="s">
        <v>160</v>
      </c>
      <c r="AU362" s="23" t="s">
        <v>165</v>
      </c>
      <c r="AY362" s="23" t="s">
        <v>157</v>
      </c>
      <c r="BE362" s="185">
        <f>IF(N362="základní",J362,0)</f>
        <v>0</v>
      </c>
      <c r="BF362" s="185">
        <f>IF(N362="snížená",J362,0)</f>
        <v>0</v>
      </c>
      <c r="BG362" s="185">
        <f>IF(N362="zákl. přenesená",J362,0)</f>
        <v>0</v>
      </c>
      <c r="BH362" s="185">
        <f>IF(N362="sníž. přenesená",J362,0)</f>
        <v>0</v>
      </c>
      <c r="BI362" s="185">
        <f>IF(N362="nulová",J362,0)</f>
        <v>0</v>
      </c>
      <c r="BJ362" s="23" t="s">
        <v>81</v>
      </c>
      <c r="BK362" s="185">
        <f>ROUND(I362*H362,2)</f>
        <v>0</v>
      </c>
      <c r="BL362" s="23" t="s">
        <v>165</v>
      </c>
      <c r="BM362" s="23" t="s">
        <v>1758</v>
      </c>
    </row>
    <row r="363" spans="2:47" s="1" customFormat="1" ht="27">
      <c r="B363" s="40"/>
      <c r="D363" s="187" t="s">
        <v>1453</v>
      </c>
      <c r="F363" s="197" t="s">
        <v>1759</v>
      </c>
      <c r="I363" s="148"/>
      <c r="L363" s="40"/>
      <c r="M363" s="196"/>
      <c r="N363" s="41"/>
      <c r="O363" s="41"/>
      <c r="P363" s="41"/>
      <c r="Q363" s="41"/>
      <c r="R363" s="41"/>
      <c r="S363" s="41"/>
      <c r="T363" s="69"/>
      <c r="AT363" s="23" t="s">
        <v>1453</v>
      </c>
      <c r="AU363" s="23" t="s">
        <v>165</v>
      </c>
    </row>
    <row r="364" spans="2:65" s="1" customFormat="1" ht="16.5" customHeight="1">
      <c r="B364" s="173"/>
      <c r="C364" s="174" t="s">
        <v>1040</v>
      </c>
      <c r="D364" s="174" t="s">
        <v>160</v>
      </c>
      <c r="E364" s="175" t="s">
        <v>1760</v>
      </c>
      <c r="F364" s="176" t="s">
        <v>1761</v>
      </c>
      <c r="G364" s="177" t="s">
        <v>1452</v>
      </c>
      <c r="H364" s="178">
        <v>1</v>
      </c>
      <c r="I364" s="179"/>
      <c r="J364" s="180">
        <f>ROUND(I364*H364,2)</f>
        <v>0</v>
      </c>
      <c r="K364" s="176" t="s">
        <v>5</v>
      </c>
      <c r="L364" s="40"/>
      <c r="M364" s="181" t="s">
        <v>5</v>
      </c>
      <c r="N364" s="182" t="s">
        <v>44</v>
      </c>
      <c r="O364" s="41"/>
      <c r="P364" s="183">
        <f>O364*H364</f>
        <v>0</v>
      </c>
      <c r="Q364" s="183">
        <v>0</v>
      </c>
      <c r="R364" s="183">
        <f>Q364*H364</f>
        <v>0</v>
      </c>
      <c r="S364" s="183">
        <v>0</v>
      </c>
      <c r="T364" s="184">
        <f>S364*H364</f>
        <v>0</v>
      </c>
      <c r="AR364" s="23" t="s">
        <v>165</v>
      </c>
      <c r="AT364" s="23" t="s">
        <v>160</v>
      </c>
      <c r="AU364" s="23" t="s">
        <v>165</v>
      </c>
      <c r="AY364" s="23" t="s">
        <v>157</v>
      </c>
      <c r="BE364" s="185">
        <f>IF(N364="základní",J364,0)</f>
        <v>0</v>
      </c>
      <c r="BF364" s="185">
        <f>IF(N364="snížená",J364,0)</f>
        <v>0</v>
      </c>
      <c r="BG364" s="185">
        <f>IF(N364="zákl. přenesená",J364,0)</f>
        <v>0</v>
      </c>
      <c r="BH364" s="185">
        <f>IF(N364="sníž. přenesená",J364,0)</f>
        <v>0</v>
      </c>
      <c r="BI364" s="185">
        <f>IF(N364="nulová",J364,0)</f>
        <v>0</v>
      </c>
      <c r="BJ364" s="23" t="s">
        <v>81</v>
      </c>
      <c r="BK364" s="185">
        <f>ROUND(I364*H364,2)</f>
        <v>0</v>
      </c>
      <c r="BL364" s="23" t="s">
        <v>165</v>
      </c>
      <c r="BM364" s="23" t="s">
        <v>1762</v>
      </c>
    </row>
    <row r="365" spans="2:47" s="1" customFormat="1" ht="27">
      <c r="B365" s="40"/>
      <c r="D365" s="187" t="s">
        <v>1453</v>
      </c>
      <c r="F365" s="197" t="s">
        <v>1759</v>
      </c>
      <c r="I365" s="148"/>
      <c r="L365" s="40"/>
      <c r="M365" s="196"/>
      <c r="N365" s="41"/>
      <c r="O365" s="41"/>
      <c r="P365" s="41"/>
      <c r="Q365" s="41"/>
      <c r="R365" s="41"/>
      <c r="S365" s="41"/>
      <c r="T365" s="69"/>
      <c r="AT365" s="23" t="s">
        <v>1453</v>
      </c>
      <c r="AU365" s="23" t="s">
        <v>165</v>
      </c>
    </row>
    <row r="366" spans="2:65" s="1" customFormat="1" ht="16.5" customHeight="1">
      <c r="B366" s="173"/>
      <c r="C366" s="174" t="s">
        <v>1044</v>
      </c>
      <c r="D366" s="174" t="s">
        <v>160</v>
      </c>
      <c r="E366" s="175" t="s">
        <v>1763</v>
      </c>
      <c r="F366" s="176" t="s">
        <v>1764</v>
      </c>
      <c r="G366" s="177" t="s">
        <v>1452</v>
      </c>
      <c r="H366" s="178">
        <v>0</v>
      </c>
      <c r="I366" s="179"/>
      <c r="J366" s="180">
        <f>ROUND(I366*H366,2)</f>
        <v>0</v>
      </c>
      <c r="K366" s="176" t="s">
        <v>5</v>
      </c>
      <c r="L366" s="40"/>
      <c r="M366" s="181" t="s">
        <v>5</v>
      </c>
      <c r="N366" s="182" t="s">
        <v>44</v>
      </c>
      <c r="O366" s="41"/>
      <c r="P366" s="183">
        <f>O366*H366</f>
        <v>0</v>
      </c>
      <c r="Q366" s="183">
        <v>0</v>
      </c>
      <c r="R366" s="183">
        <f>Q366*H366</f>
        <v>0</v>
      </c>
      <c r="S366" s="183">
        <v>0</v>
      </c>
      <c r="T366" s="184">
        <f>S366*H366</f>
        <v>0</v>
      </c>
      <c r="AR366" s="23" t="s">
        <v>165</v>
      </c>
      <c r="AT366" s="23" t="s">
        <v>160</v>
      </c>
      <c r="AU366" s="23" t="s">
        <v>165</v>
      </c>
      <c r="AY366" s="23" t="s">
        <v>157</v>
      </c>
      <c r="BE366" s="185">
        <f>IF(N366="základní",J366,0)</f>
        <v>0</v>
      </c>
      <c r="BF366" s="185">
        <f>IF(N366="snížená",J366,0)</f>
        <v>0</v>
      </c>
      <c r="BG366" s="185">
        <f>IF(N366="zákl. přenesená",J366,0)</f>
        <v>0</v>
      </c>
      <c r="BH366" s="185">
        <f>IF(N366="sníž. přenesená",J366,0)</f>
        <v>0</v>
      </c>
      <c r="BI366" s="185">
        <f>IF(N366="nulová",J366,0)</f>
        <v>0</v>
      </c>
      <c r="BJ366" s="23" t="s">
        <v>81</v>
      </c>
      <c r="BK366" s="185">
        <f>ROUND(I366*H366,2)</f>
        <v>0</v>
      </c>
      <c r="BL366" s="23" t="s">
        <v>165</v>
      </c>
      <c r="BM366" s="23" t="s">
        <v>1765</v>
      </c>
    </row>
    <row r="367" spans="2:47" s="1" customFormat="1" ht="27">
      <c r="B367" s="40"/>
      <c r="D367" s="187" t="s">
        <v>1453</v>
      </c>
      <c r="F367" s="197" t="s">
        <v>1759</v>
      </c>
      <c r="I367" s="148"/>
      <c r="L367" s="40"/>
      <c r="M367" s="196"/>
      <c r="N367" s="41"/>
      <c r="O367" s="41"/>
      <c r="P367" s="41"/>
      <c r="Q367" s="41"/>
      <c r="R367" s="41"/>
      <c r="S367" s="41"/>
      <c r="T367" s="69"/>
      <c r="AT367" s="23" t="s">
        <v>1453</v>
      </c>
      <c r="AU367" s="23" t="s">
        <v>165</v>
      </c>
    </row>
    <row r="368" spans="2:65" s="1" customFormat="1" ht="16.5" customHeight="1">
      <c r="B368" s="173"/>
      <c r="C368" s="174" t="s">
        <v>1049</v>
      </c>
      <c r="D368" s="174" t="s">
        <v>160</v>
      </c>
      <c r="E368" s="175" t="s">
        <v>1766</v>
      </c>
      <c r="F368" s="176" t="s">
        <v>1767</v>
      </c>
      <c r="G368" s="177" t="s">
        <v>1452</v>
      </c>
      <c r="H368" s="178">
        <v>2</v>
      </c>
      <c r="I368" s="179"/>
      <c r="J368" s="180">
        <f>ROUND(I368*H368,2)</f>
        <v>0</v>
      </c>
      <c r="K368" s="176" t="s">
        <v>5</v>
      </c>
      <c r="L368" s="40"/>
      <c r="M368" s="181" t="s">
        <v>5</v>
      </c>
      <c r="N368" s="182" t="s">
        <v>44</v>
      </c>
      <c r="O368" s="41"/>
      <c r="P368" s="183">
        <f>O368*H368</f>
        <v>0</v>
      </c>
      <c r="Q368" s="183">
        <v>0</v>
      </c>
      <c r="R368" s="183">
        <f>Q368*H368</f>
        <v>0</v>
      </c>
      <c r="S368" s="183">
        <v>0</v>
      </c>
      <c r="T368" s="184">
        <f>S368*H368</f>
        <v>0</v>
      </c>
      <c r="AR368" s="23" t="s">
        <v>165</v>
      </c>
      <c r="AT368" s="23" t="s">
        <v>160</v>
      </c>
      <c r="AU368" s="23" t="s">
        <v>165</v>
      </c>
      <c r="AY368" s="23" t="s">
        <v>157</v>
      </c>
      <c r="BE368" s="185">
        <f>IF(N368="základní",J368,0)</f>
        <v>0</v>
      </c>
      <c r="BF368" s="185">
        <f>IF(N368="snížená",J368,0)</f>
        <v>0</v>
      </c>
      <c r="BG368" s="185">
        <f>IF(N368="zákl. přenesená",J368,0)</f>
        <v>0</v>
      </c>
      <c r="BH368" s="185">
        <f>IF(N368="sníž. přenesená",J368,0)</f>
        <v>0</v>
      </c>
      <c r="BI368" s="185">
        <f>IF(N368="nulová",J368,0)</f>
        <v>0</v>
      </c>
      <c r="BJ368" s="23" t="s">
        <v>81</v>
      </c>
      <c r="BK368" s="185">
        <f>ROUND(I368*H368,2)</f>
        <v>0</v>
      </c>
      <c r="BL368" s="23" t="s">
        <v>165</v>
      </c>
      <c r="BM368" s="23" t="s">
        <v>1768</v>
      </c>
    </row>
    <row r="369" spans="2:47" s="1" customFormat="1" ht="27">
      <c r="B369" s="40"/>
      <c r="D369" s="187" t="s">
        <v>1453</v>
      </c>
      <c r="F369" s="197" t="s">
        <v>1759</v>
      </c>
      <c r="I369" s="148"/>
      <c r="L369" s="40"/>
      <c r="M369" s="196"/>
      <c r="N369" s="41"/>
      <c r="O369" s="41"/>
      <c r="P369" s="41"/>
      <c r="Q369" s="41"/>
      <c r="R369" s="41"/>
      <c r="S369" s="41"/>
      <c r="T369" s="69"/>
      <c r="AT369" s="23" t="s">
        <v>1453</v>
      </c>
      <c r="AU369" s="23" t="s">
        <v>165</v>
      </c>
    </row>
    <row r="370" spans="2:65" s="1" customFormat="1" ht="16.5" customHeight="1">
      <c r="B370" s="173"/>
      <c r="C370" s="174" t="s">
        <v>1054</v>
      </c>
      <c r="D370" s="174" t="s">
        <v>160</v>
      </c>
      <c r="E370" s="175" t="s">
        <v>1769</v>
      </c>
      <c r="F370" s="176" t="s">
        <v>1770</v>
      </c>
      <c r="G370" s="177" t="s">
        <v>1452</v>
      </c>
      <c r="H370" s="178">
        <v>2</v>
      </c>
      <c r="I370" s="179"/>
      <c r="J370" s="180">
        <f>ROUND(I370*H370,2)</f>
        <v>0</v>
      </c>
      <c r="K370" s="176" t="s">
        <v>5</v>
      </c>
      <c r="L370" s="40"/>
      <c r="M370" s="181" t="s">
        <v>5</v>
      </c>
      <c r="N370" s="182" t="s">
        <v>44</v>
      </c>
      <c r="O370" s="41"/>
      <c r="P370" s="183">
        <f>O370*H370</f>
        <v>0</v>
      </c>
      <c r="Q370" s="183">
        <v>0</v>
      </c>
      <c r="R370" s="183">
        <f>Q370*H370</f>
        <v>0</v>
      </c>
      <c r="S370" s="183">
        <v>0</v>
      </c>
      <c r="T370" s="184">
        <f>S370*H370</f>
        <v>0</v>
      </c>
      <c r="AR370" s="23" t="s">
        <v>165</v>
      </c>
      <c r="AT370" s="23" t="s">
        <v>160</v>
      </c>
      <c r="AU370" s="23" t="s">
        <v>165</v>
      </c>
      <c r="AY370" s="23" t="s">
        <v>157</v>
      </c>
      <c r="BE370" s="185">
        <f>IF(N370="základní",J370,0)</f>
        <v>0</v>
      </c>
      <c r="BF370" s="185">
        <f>IF(N370="snížená",J370,0)</f>
        <v>0</v>
      </c>
      <c r="BG370" s="185">
        <f>IF(N370="zákl. přenesená",J370,0)</f>
        <v>0</v>
      </c>
      <c r="BH370" s="185">
        <f>IF(N370="sníž. přenesená",J370,0)</f>
        <v>0</v>
      </c>
      <c r="BI370" s="185">
        <f>IF(N370="nulová",J370,0)</f>
        <v>0</v>
      </c>
      <c r="BJ370" s="23" t="s">
        <v>81</v>
      </c>
      <c r="BK370" s="185">
        <f>ROUND(I370*H370,2)</f>
        <v>0</v>
      </c>
      <c r="BL370" s="23" t="s">
        <v>165</v>
      </c>
      <c r="BM370" s="23" t="s">
        <v>1771</v>
      </c>
    </row>
    <row r="371" spans="2:47" s="1" customFormat="1" ht="27">
      <c r="B371" s="40"/>
      <c r="D371" s="187" t="s">
        <v>1453</v>
      </c>
      <c r="F371" s="197" t="s">
        <v>1759</v>
      </c>
      <c r="I371" s="148"/>
      <c r="L371" s="40"/>
      <c r="M371" s="196"/>
      <c r="N371" s="41"/>
      <c r="O371" s="41"/>
      <c r="P371" s="41"/>
      <c r="Q371" s="41"/>
      <c r="R371" s="41"/>
      <c r="S371" s="41"/>
      <c r="T371" s="69"/>
      <c r="AT371" s="23" t="s">
        <v>1453</v>
      </c>
      <c r="AU371" s="23" t="s">
        <v>165</v>
      </c>
    </row>
    <row r="372" spans="2:65" s="1" customFormat="1" ht="16.5" customHeight="1">
      <c r="B372" s="173"/>
      <c r="C372" s="174" t="s">
        <v>1059</v>
      </c>
      <c r="D372" s="174" t="s">
        <v>160</v>
      </c>
      <c r="E372" s="175" t="s">
        <v>1772</v>
      </c>
      <c r="F372" s="176" t="s">
        <v>1648</v>
      </c>
      <c r="G372" s="177" t="s">
        <v>1480</v>
      </c>
      <c r="H372" s="178">
        <v>1</v>
      </c>
      <c r="I372" s="179"/>
      <c r="J372" s="180">
        <f>ROUND(I372*H372,2)</f>
        <v>0</v>
      </c>
      <c r="K372" s="176" t="s">
        <v>5</v>
      </c>
      <c r="L372" s="40"/>
      <c r="M372" s="181" t="s">
        <v>5</v>
      </c>
      <c r="N372" s="182" t="s">
        <v>44</v>
      </c>
      <c r="O372" s="41"/>
      <c r="P372" s="183">
        <f>O372*H372</f>
        <v>0</v>
      </c>
      <c r="Q372" s="183">
        <v>0</v>
      </c>
      <c r="R372" s="183">
        <f>Q372*H372</f>
        <v>0</v>
      </c>
      <c r="S372" s="183">
        <v>0</v>
      </c>
      <c r="T372" s="184">
        <f>S372*H372</f>
        <v>0</v>
      </c>
      <c r="AR372" s="23" t="s">
        <v>165</v>
      </c>
      <c r="AT372" s="23" t="s">
        <v>160</v>
      </c>
      <c r="AU372" s="23" t="s">
        <v>165</v>
      </c>
      <c r="AY372" s="23" t="s">
        <v>157</v>
      </c>
      <c r="BE372" s="185">
        <f>IF(N372="základní",J372,0)</f>
        <v>0</v>
      </c>
      <c r="BF372" s="185">
        <f>IF(N372="snížená",J372,0)</f>
        <v>0</v>
      </c>
      <c r="BG372" s="185">
        <f>IF(N372="zákl. přenesená",J372,0)</f>
        <v>0</v>
      </c>
      <c r="BH372" s="185">
        <f>IF(N372="sníž. přenesená",J372,0)</f>
        <v>0</v>
      </c>
      <c r="BI372" s="185">
        <f>IF(N372="nulová",J372,0)</f>
        <v>0</v>
      </c>
      <c r="BJ372" s="23" t="s">
        <v>81</v>
      </c>
      <c r="BK372" s="185">
        <f>ROUND(I372*H372,2)</f>
        <v>0</v>
      </c>
      <c r="BL372" s="23" t="s">
        <v>165</v>
      </c>
      <c r="BM372" s="23" t="s">
        <v>1773</v>
      </c>
    </row>
    <row r="373" spans="2:65" s="1" customFormat="1" ht="16.5" customHeight="1">
      <c r="B373" s="173"/>
      <c r="C373" s="174" t="s">
        <v>1063</v>
      </c>
      <c r="D373" s="174" t="s">
        <v>160</v>
      </c>
      <c r="E373" s="175" t="s">
        <v>1774</v>
      </c>
      <c r="F373" s="176" t="s">
        <v>1775</v>
      </c>
      <c r="G373" s="177" t="s">
        <v>5</v>
      </c>
      <c r="H373" s="178">
        <v>0</v>
      </c>
      <c r="I373" s="179"/>
      <c r="J373" s="180">
        <f>ROUND(I373*H373,2)</f>
        <v>0</v>
      </c>
      <c r="K373" s="176" t="s">
        <v>5</v>
      </c>
      <c r="L373" s="40"/>
      <c r="M373" s="181" t="s">
        <v>5</v>
      </c>
      <c r="N373" s="182" t="s">
        <v>44</v>
      </c>
      <c r="O373" s="41"/>
      <c r="P373" s="183">
        <f>O373*H373</f>
        <v>0</v>
      </c>
      <c r="Q373" s="183">
        <v>0</v>
      </c>
      <c r="R373" s="183">
        <f>Q373*H373</f>
        <v>0</v>
      </c>
      <c r="S373" s="183">
        <v>0</v>
      </c>
      <c r="T373" s="184">
        <f>S373*H373</f>
        <v>0</v>
      </c>
      <c r="AR373" s="23" t="s">
        <v>165</v>
      </c>
      <c r="AT373" s="23" t="s">
        <v>160</v>
      </c>
      <c r="AU373" s="23" t="s">
        <v>165</v>
      </c>
      <c r="AY373" s="23" t="s">
        <v>157</v>
      </c>
      <c r="BE373" s="185">
        <f>IF(N373="základní",J373,0)</f>
        <v>0</v>
      </c>
      <c r="BF373" s="185">
        <f>IF(N373="snížená",J373,0)</f>
        <v>0</v>
      </c>
      <c r="BG373" s="185">
        <f>IF(N373="zákl. přenesená",J373,0)</f>
        <v>0</v>
      </c>
      <c r="BH373" s="185">
        <f>IF(N373="sníž. přenesená",J373,0)</f>
        <v>0</v>
      </c>
      <c r="BI373" s="185">
        <f>IF(N373="nulová",J373,0)</f>
        <v>0</v>
      </c>
      <c r="BJ373" s="23" t="s">
        <v>81</v>
      </c>
      <c r="BK373" s="185">
        <f>ROUND(I373*H373,2)</f>
        <v>0</v>
      </c>
      <c r="BL373" s="23" t="s">
        <v>165</v>
      </c>
      <c r="BM373" s="23" t="s">
        <v>1776</v>
      </c>
    </row>
    <row r="374" spans="2:63" s="13" customFormat="1" ht="21.6" customHeight="1">
      <c r="B374" s="219"/>
      <c r="D374" s="220" t="s">
        <v>72</v>
      </c>
      <c r="E374" s="220" t="s">
        <v>1777</v>
      </c>
      <c r="F374" s="220" t="s">
        <v>1778</v>
      </c>
      <c r="I374" s="221"/>
      <c r="J374" s="222">
        <f>BK374</f>
        <v>0</v>
      </c>
      <c r="L374" s="219"/>
      <c r="M374" s="223"/>
      <c r="N374" s="224"/>
      <c r="O374" s="224"/>
      <c r="P374" s="225">
        <f>SUM(P375:P381)</f>
        <v>0</v>
      </c>
      <c r="Q374" s="224"/>
      <c r="R374" s="225">
        <f>SUM(R375:R381)</f>
        <v>0</v>
      </c>
      <c r="S374" s="224"/>
      <c r="T374" s="226">
        <f>SUM(T375:T381)</f>
        <v>0</v>
      </c>
      <c r="AR374" s="220" t="s">
        <v>81</v>
      </c>
      <c r="AT374" s="227" t="s">
        <v>72</v>
      </c>
      <c r="AU374" s="227" t="s">
        <v>158</v>
      </c>
      <c r="AY374" s="220" t="s">
        <v>157</v>
      </c>
      <c r="BK374" s="228">
        <f>SUM(BK375:BK381)</f>
        <v>0</v>
      </c>
    </row>
    <row r="375" spans="2:65" s="1" customFormat="1" ht="16.5" customHeight="1">
      <c r="B375" s="173"/>
      <c r="C375" s="174" t="s">
        <v>1069</v>
      </c>
      <c r="D375" s="174" t="s">
        <v>160</v>
      </c>
      <c r="E375" s="175" t="s">
        <v>1779</v>
      </c>
      <c r="F375" s="176" t="s">
        <v>1780</v>
      </c>
      <c r="G375" s="177" t="s">
        <v>1452</v>
      </c>
      <c r="H375" s="178">
        <v>0</v>
      </c>
      <c r="I375" s="179"/>
      <c r="J375" s="180">
        <f aca="true" t="shared" si="50" ref="J375:J380">ROUND(I375*H375,2)</f>
        <v>0</v>
      </c>
      <c r="K375" s="176" t="s">
        <v>5</v>
      </c>
      <c r="L375" s="40"/>
      <c r="M375" s="181" t="s">
        <v>5</v>
      </c>
      <c r="N375" s="182" t="s">
        <v>44</v>
      </c>
      <c r="O375" s="41"/>
      <c r="P375" s="183">
        <f aca="true" t="shared" si="51" ref="P375:P380">O375*H375</f>
        <v>0</v>
      </c>
      <c r="Q375" s="183">
        <v>0</v>
      </c>
      <c r="R375" s="183">
        <f aca="true" t="shared" si="52" ref="R375:R380">Q375*H375</f>
        <v>0</v>
      </c>
      <c r="S375" s="183">
        <v>0</v>
      </c>
      <c r="T375" s="184">
        <f aca="true" t="shared" si="53" ref="T375:T380">S375*H375</f>
        <v>0</v>
      </c>
      <c r="AR375" s="23" t="s">
        <v>165</v>
      </c>
      <c r="AT375" s="23" t="s">
        <v>160</v>
      </c>
      <c r="AU375" s="23" t="s">
        <v>165</v>
      </c>
      <c r="AY375" s="23" t="s">
        <v>157</v>
      </c>
      <c r="BE375" s="185">
        <f aca="true" t="shared" si="54" ref="BE375:BE380">IF(N375="základní",J375,0)</f>
        <v>0</v>
      </c>
      <c r="BF375" s="185">
        <f aca="true" t="shared" si="55" ref="BF375:BF380">IF(N375="snížená",J375,0)</f>
        <v>0</v>
      </c>
      <c r="BG375" s="185">
        <f aca="true" t="shared" si="56" ref="BG375:BG380">IF(N375="zákl. přenesená",J375,0)</f>
        <v>0</v>
      </c>
      <c r="BH375" s="185">
        <f aca="true" t="shared" si="57" ref="BH375:BH380">IF(N375="sníž. přenesená",J375,0)</f>
        <v>0</v>
      </c>
      <c r="BI375" s="185">
        <f aca="true" t="shared" si="58" ref="BI375:BI380">IF(N375="nulová",J375,0)</f>
        <v>0</v>
      </c>
      <c r="BJ375" s="23" t="s">
        <v>81</v>
      </c>
      <c r="BK375" s="185">
        <f aca="true" t="shared" si="59" ref="BK375:BK380">ROUND(I375*H375,2)</f>
        <v>0</v>
      </c>
      <c r="BL375" s="23" t="s">
        <v>165</v>
      </c>
      <c r="BM375" s="23" t="s">
        <v>1781</v>
      </c>
    </row>
    <row r="376" spans="2:65" s="1" customFormat="1" ht="16.5" customHeight="1">
      <c r="B376" s="173"/>
      <c r="C376" s="174" t="s">
        <v>1074</v>
      </c>
      <c r="D376" s="174" t="s">
        <v>160</v>
      </c>
      <c r="E376" s="175" t="s">
        <v>1782</v>
      </c>
      <c r="F376" s="176" t="s">
        <v>1783</v>
      </c>
      <c r="G376" s="177" t="s">
        <v>1452</v>
      </c>
      <c r="H376" s="178">
        <v>1</v>
      </c>
      <c r="I376" s="179"/>
      <c r="J376" s="180">
        <f t="shared" si="50"/>
        <v>0</v>
      </c>
      <c r="K376" s="176" t="s">
        <v>5</v>
      </c>
      <c r="L376" s="40"/>
      <c r="M376" s="181" t="s">
        <v>5</v>
      </c>
      <c r="N376" s="182" t="s">
        <v>44</v>
      </c>
      <c r="O376" s="41"/>
      <c r="P376" s="183">
        <f t="shared" si="51"/>
        <v>0</v>
      </c>
      <c r="Q376" s="183">
        <v>0</v>
      </c>
      <c r="R376" s="183">
        <f t="shared" si="52"/>
        <v>0</v>
      </c>
      <c r="S376" s="183">
        <v>0</v>
      </c>
      <c r="T376" s="184">
        <f t="shared" si="53"/>
        <v>0</v>
      </c>
      <c r="AR376" s="23" t="s">
        <v>165</v>
      </c>
      <c r="AT376" s="23" t="s">
        <v>160</v>
      </c>
      <c r="AU376" s="23" t="s">
        <v>165</v>
      </c>
      <c r="AY376" s="23" t="s">
        <v>157</v>
      </c>
      <c r="BE376" s="185">
        <f t="shared" si="54"/>
        <v>0</v>
      </c>
      <c r="BF376" s="185">
        <f t="shared" si="55"/>
        <v>0</v>
      </c>
      <c r="BG376" s="185">
        <f t="shared" si="56"/>
        <v>0</v>
      </c>
      <c r="BH376" s="185">
        <f t="shared" si="57"/>
        <v>0</v>
      </c>
      <c r="BI376" s="185">
        <f t="shared" si="58"/>
        <v>0</v>
      </c>
      <c r="BJ376" s="23" t="s">
        <v>81</v>
      </c>
      <c r="BK376" s="185">
        <f t="shared" si="59"/>
        <v>0</v>
      </c>
      <c r="BL376" s="23" t="s">
        <v>165</v>
      </c>
      <c r="BM376" s="23" t="s">
        <v>1784</v>
      </c>
    </row>
    <row r="377" spans="2:65" s="1" customFormat="1" ht="16.5" customHeight="1">
      <c r="B377" s="173"/>
      <c r="C377" s="174" t="s">
        <v>1079</v>
      </c>
      <c r="D377" s="174" t="s">
        <v>160</v>
      </c>
      <c r="E377" s="175" t="s">
        <v>1785</v>
      </c>
      <c r="F377" s="176" t="s">
        <v>1786</v>
      </c>
      <c r="G377" s="177" t="s">
        <v>1452</v>
      </c>
      <c r="H377" s="178">
        <v>2</v>
      </c>
      <c r="I377" s="179"/>
      <c r="J377" s="180">
        <f t="shared" si="50"/>
        <v>0</v>
      </c>
      <c r="K377" s="176" t="s">
        <v>5</v>
      </c>
      <c r="L377" s="40"/>
      <c r="M377" s="181" t="s">
        <v>5</v>
      </c>
      <c r="N377" s="182" t="s">
        <v>44</v>
      </c>
      <c r="O377" s="41"/>
      <c r="P377" s="183">
        <f t="shared" si="51"/>
        <v>0</v>
      </c>
      <c r="Q377" s="183">
        <v>0</v>
      </c>
      <c r="R377" s="183">
        <f t="shared" si="52"/>
        <v>0</v>
      </c>
      <c r="S377" s="183">
        <v>0</v>
      </c>
      <c r="T377" s="184">
        <f t="shared" si="53"/>
        <v>0</v>
      </c>
      <c r="AR377" s="23" t="s">
        <v>165</v>
      </c>
      <c r="AT377" s="23" t="s">
        <v>160</v>
      </c>
      <c r="AU377" s="23" t="s">
        <v>165</v>
      </c>
      <c r="AY377" s="23" t="s">
        <v>157</v>
      </c>
      <c r="BE377" s="185">
        <f t="shared" si="54"/>
        <v>0</v>
      </c>
      <c r="BF377" s="185">
        <f t="shared" si="55"/>
        <v>0</v>
      </c>
      <c r="BG377" s="185">
        <f t="shared" si="56"/>
        <v>0</v>
      </c>
      <c r="BH377" s="185">
        <f t="shared" si="57"/>
        <v>0</v>
      </c>
      <c r="BI377" s="185">
        <f t="shared" si="58"/>
        <v>0</v>
      </c>
      <c r="BJ377" s="23" t="s">
        <v>81</v>
      </c>
      <c r="BK377" s="185">
        <f t="shared" si="59"/>
        <v>0</v>
      </c>
      <c r="BL377" s="23" t="s">
        <v>165</v>
      </c>
      <c r="BM377" s="23" t="s">
        <v>1787</v>
      </c>
    </row>
    <row r="378" spans="2:65" s="1" customFormat="1" ht="16.5" customHeight="1">
      <c r="B378" s="173"/>
      <c r="C378" s="174" t="s">
        <v>1084</v>
      </c>
      <c r="D378" s="174" t="s">
        <v>160</v>
      </c>
      <c r="E378" s="175" t="s">
        <v>1788</v>
      </c>
      <c r="F378" s="176" t="s">
        <v>1789</v>
      </c>
      <c r="G378" s="177" t="s">
        <v>1452</v>
      </c>
      <c r="H378" s="178">
        <v>2</v>
      </c>
      <c r="I378" s="179"/>
      <c r="J378" s="180">
        <f t="shared" si="50"/>
        <v>0</v>
      </c>
      <c r="K378" s="176" t="s">
        <v>5</v>
      </c>
      <c r="L378" s="40"/>
      <c r="M378" s="181" t="s">
        <v>5</v>
      </c>
      <c r="N378" s="182" t="s">
        <v>44</v>
      </c>
      <c r="O378" s="41"/>
      <c r="P378" s="183">
        <f t="shared" si="51"/>
        <v>0</v>
      </c>
      <c r="Q378" s="183">
        <v>0</v>
      </c>
      <c r="R378" s="183">
        <f t="shared" si="52"/>
        <v>0</v>
      </c>
      <c r="S378" s="183">
        <v>0</v>
      </c>
      <c r="T378" s="184">
        <f t="shared" si="53"/>
        <v>0</v>
      </c>
      <c r="AR378" s="23" t="s">
        <v>165</v>
      </c>
      <c r="AT378" s="23" t="s">
        <v>160</v>
      </c>
      <c r="AU378" s="23" t="s">
        <v>165</v>
      </c>
      <c r="AY378" s="23" t="s">
        <v>157</v>
      </c>
      <c r="BE378" s="185">
        <f t="shared" si="54"/>
        <v>0</v>
      </c>
      <c r="BF378" s="185">
        <f t="shared" si="55"/>
        <v>0</v>
      </c>
      <c r="BG378" s="185">
        <f t="shared" si="56"/>
        <v>0</v>
      </c>
      <c r="BH378" s="185">
        <f t="shared" si="57"/>
        <v>0</v>
      </c>
      <c r="BI378" s="185">
        <f t="shared" si="58"/>
        <v>0</v>
      </c>
      <c r="BJ378" s="23" t="s">
        <v>81</v>
      </c>
      <c r="BK378" s="185">
        <f t="shared" si="59"/>
        <v>0</v>
      </c>
      <c r="BL378" s="23" t="s">
        <v>165</v>
      </c>
      <c r="BM378" s="23" t="s">
        <v>1790</v>
      </c>
    </row>
    <row r="379" spans="2:65" s="1" customFormat="1" ht="16.5" customHeight="1">
      <c r="B379" s="173"/>
      <c r="C379" s="174" t="s">
        <v>1089</v>
      </c>
      <c r="D379" s="174" t="s">
        <v>160</v>
      </c>
      <c r="E379" s="175" t="s">
        <v>1791</v>
      </c>
      <c r="F379" s="176" t="s">
        <v>1792</v>
      </c>
      <c r="G379" s="177" t="s">
        <v>1480</v>
      </c>
      <c r="H379" s="178">
        <v>1</v>
      </c>
      <c r="I379" s="179"/>
      <c r="J379" s="180">
        <f t="shared" si="50"/>
        <v>0</v>
      </c>
      <c r="K379" s="176" t="s">
        <v>5</v>
      </c>
      <c r="L379" s="40"/>
      <c r="M379" s="181" t="s">
        <v>5</v>
      </c>
      <c r="N379" s="182" t="s">
        <v>44</v>
      </c>
      <c r="O379" s="41"/>
      <c r="P379" s="183">
        <f t="shared" si="51"/>
        <v>0</v>
      </c>
      <c r="Q379" s="183">
        <v>0</v>
      </c>
      <c r="R379" s="183">
        <f t="shared" si="52"/>
        <v>0</v>
      </c>
      <c r="S379" s="183">
        <v>0</v>
      </c>
      <c r="T379" s="184">
        <f t="shared" si="53"/>
        <v>0</v>
      </c>
      <c r="AR379" s="23" t="s">
        <v>165</v>
      </c>
      <c r="AT379" s="23" t="s">
        <v>160</v>
      </c>
      <c r="AU379" s="23" t="s">
        <v>165</v>
      </c>
      <c r="AY379" s="23" t="s">
        <v>157</v>
      </c>
      <c r="BE379" s="185">
        <f t="shared" si="54"/>
        <v>0</v>
      </c>
      <c r="BF379" s="185">
        <f t="shared" si="55"/>
        <v>0</v>
      </c>
      <c r="BG379" s="185">
        <f t="shared" si="56"/>
        <v>0</v>
      </c>
      <c r="BH379" s="185">
        <f t="shared" si="57"/>
        <v>0</v>
      </c>
      <c r="BI379" s="185">
        <f t="shared" si="58"/>
        <v>0</v>
      </c>
      <c r="BJ379" s="23" t="s">
        <v>81</v>
      </c>
      <c r="BK379" s="185">
        <f t="shared" si="59"/>
        <v>0</v>
      </c>
      <c r="BL379" s="23" t="s">
        <v>165</v>
      </c>
      <c r="BM379" s="23" t="s">
        <v>1793</v>
      </c>
    </row>
    <row r="380" spans="2:65" s="1" customFormat="1" ht="16.5" customHeight="1">
      <c r="B380" s="173"/>
      <c r="C380" s="174" t="s">
        <v>1096</v>
      </c>
      <c r="D380" s="174" t="s">
        <v>160</v>
      </c>
      <c r="E380" s="175" t="s">
        <v>1794</v>
      </c>
      <c r="F380" s="176" t="s">
        <v>1795</v>
      </c>
      <c r="G380" s="177" t="s">
        <v>1452</v>
      </c>
      <c r="H380" s="178">
        <v>2</v>
      </c>
      <c r="I380" s="179"/>
      <c r="J380" s="180">
        <f t="shared" si="50"/>
        <v>0</v>
      </c>
      <c r="K380" s="176" t="s">
        <v>5</v>
      </c>
      <c r="L380" s="40"/>
      <c r="M380" s="181" t="s">
        <v>5</v>
      </c>
      <c r="N380" s="182" t="s">
        <v>44</v>
      </c>
      <c r="O380" s="41"/>
      <c r="P380" s="183">
        <f t="shared" si="51"/>
        <v>0</v>
      </c>
      <c r="Q380" s="183">
        <v>0</v>
      </c>
      <c r="R380" s="183">
        <f t="shared" si="52"/>
        <v>0</v>
      </c>
      <c r="S380" s="183">
        <v>0</v>
      </c>
      <c r="T380" s="184">
        <f t="shared" si="53"/>
        <v>0</v>
      </c>
      <c r="AR380" s="23" t="s">
        <v>165</v>
      </c>
      <c r="AT380" s="23" t="s">
        <v>160</v>
      </c>
      <c r="AU380" s="23" t="s">
        <v>165</v>
      </c>
      <c r="AY380" s="23" t="s">
        <v>157</v>
      </c>
      <c r="BE380" s="185">
        <f t="shared" si="54"/>
        <v>0</v>
      </c>
      <c r="BF380" s="185">
        <f t="shared" si="55"/>
        <v>0</v>
      </c>
      <c r="BG380" s="185">
        <f t="shared" si="56"/>
        <v>0</v>
      </c>
      <c r="BH380" s="185">
        <f t="shared" si="57"/>
        <v>0</v>
      </c>
      <c r="BI380" s="185">
        <f t="shared" si="58"/>
        <v>0</v>
      </c>
      <c r="BJ380" s="23" t="s">
        <v>81</v>
      </c>
      <c r="BK380" s="185">
        <f t="shared" si="59"/>
        <v>0</v>
      </c>
      <c r="BL380" s="23" t="s">
        <v>165</v>
      </c>
      <c r="BM380" s="23" t="s">
        <v>1796</v>
      </c>
    </row>
    <row r="381" spans="2:47" s="1" customFormat="1" ht="27">
      <c r="B381" s="40"/>
      <c r="D381" s="187" t="s">
        <v>1453</v>
      </c>
      <c r="F381" s="197" t="s">
        <v>1582</v>
      </c>
      <c r="I381" s="148"/>
      <c r="L381" s="40"/>
      <c r="M381" s="196"/>
      <c r="N381" s="41"/>
      <c r="O381" s="41"/>
      <c r="P381" s="41"/>
      <c r="Q381" s="41"/>
      <c r="R381" s="41"/>
      <c r="S381" s="41"/>
      <c r="T381" s="69"/>
      <c r="AT381" s="23" t="s">
        <v>1453</v>
      </c>
      <c r="AU381" s="23" t="s">
        <v>165</v>
      </c>
    </row>
    <row r="382" spans="2:63" s="13" customFormat="1" ht="21.6" customHeight="1">
      <c r="B382" s="219"/>
      <c r="D382" s="220" t="s">
        <v>72</v>
      </c>
      <c r="E382" s="220" t="s">
        <v>1797</v>
      </c>
      <c r="F382" s="220" t="s">
        <v>1798</v>
      </c>
      <c r="I382" s="221"/>
      <c r="J382" s="222">
        <f>BK382</f>
        <v>0</v>
      </c>
      <c r="L382" s="219"/>
      <c r="M382" s="223"/>
      <c r="N382" s="224"/>
      <c r="O382" s="224"/>
      <c r="P382" s="225">
        <f>SUM(P383:P395)</f>
        <v>0</v>
      </c>
      <c r="Q382" s="224"/>
      <c r="R382" s="225">
        <f>SUM(R383:R395)</f>
        <v>0</v>
      </c>
      <c r="S382" s="224"/>
      <c r="T382" s="226">
        <f>SUM(T383:T395)</f>
        <v>0</v>
      </c>
      <c r="AR382" s="220" t="s">
        <v>81</v>
      </c>
      <c r="AT382" s="227" t="s">
        <v>72</v>
      </c>
      <c r="AU382" s="227" t="s">
        <v>158</v>
      </c>
      <c r="AY382" s="220" t="s">
        <v>157</v>
      </c>
      <c r="BK382" s="228">
        <f>SUM(BK383:BK395)</f>
        <v>0</v>
      </c>
    </row>
    <row r="383" spans="2:65" s="1" customFormat="1" ht="16.5" customHeight="1">
      <c r="B383" s="173"/>
      <c r="C383" s="174" t="s">
        <v>1131</v>
      </c>
      <c r="D383" s="174" t="s">
        <v>160</v>
      </c>
      <c r="E383" s="175" t="s">
        <v>1799</v>
      </c>
      <c r="F383" s="176" t="s">
        <v>1800</v>
      </c>
      <c r="G383" s="177" t="s">
        <v>458</v>
      </c>
      <c r="H383" s="178">
        <v>35</v>
      </c>
      <c r="I383" s="179"/>
      <c r="J383" s="180">
        <f>ROUND(I383*H383,2)</f>
        <v>0</v>
      </c>
      <c r="K383" s="176" t="s">
        <v>5</v>
      </c>
      <c r="L383" s="40"/>
      <c r="M383" s="181" t="s">
        <v>5</v>
      </c>
      <c r="N383" s="182" t="s">
        <v>44</v>
      </c>
      <c r="O383" s="41"/>
      <c r="P383" s="183">
        <f>O383*H383</f>
        <v>0</v>
      </c>
      <c r="Q383" s="183">
        <v>0</v>
      </c>
      <c r="R383" s="183">
        <f>Q383*H383</f>
        <v>0</v>
      </c>
      <c r="S383" s="183">
        <v>0</v>
      </c>
      <c r="T383" s="184">
        <f>S383*H383</f>
        <v>0</v>
      </c>
      <c r="AR383" s="23" t="s">
        <v>165</v>
      </c>
      <c r="AT383" s="23" t="s">
        <v>160</v>
      </c>
      <c r="AU383" s="23" t="s">
        <v>165</v>
      </c>
      <c r="AY383" s="23" t="s">
        <v>157</v>
      </c>
      <c r="BE383" s="185">
        <f>IF(N383="základní",J383,0)</f>
        <v>0</v>
      </c>
      <c r="BF383" s="185">
        <f>IF(N383="snížená",J383,0)</f>
        <v>0</v>
      </c>
      <c r="BG383" s="185">
        <f>IF(N383="zákl. přenesená",J383,0)</f>
        <v>0</v>
      </c>
      <c r="BH383" s="185">
        <f>IF(N383="sníž. přenesená",J383,0)</f>
        <v>0</v>
      </c>
      <c r="BI383" s="185">
        <f>IF(N383="nulová",J383,0)</f>
        <v>0</v>
      </c>
      <c r="BJ383" s="23" t="s">
        <v>81</v>
      </c>
      <c r="BK383" s="185">
        <f>ROUND(I383*H383,2)</f>
        <v>0</v>
      </c>
      <c r="BL383" s="23" t="s">
        <v>165</v>
      </c>
      <c r="BM383" s="23" t="s">
        <v>1801</v>
      </c>
    </row>
    <row r="384" spans="2:47" s="1" customFormat="1" ht="27">
      <c r="B384" s="40"/>
      <c r="D384" s="187" t="s">
        <v>1453</v>
      </c>
      <c r="F384" s="197" t="s">
        <v>1759</v>
      </c>
      <c r="I384" s="148"/>
      <c r="L384" s="40"/>
      <c r="M384" s="196"/>
      <c r="N384" s="41"/>
      <c r="O384" s="41"/>
      <c r="P384" s="41"/>
      <c r="Q384" s="41"/>
      <c r="R384" s="41"/>
      <c r="S384" s="41"/>
      <c r="T384" s="69"/>
      <c r="AT384" s="23" t="s">
        <v>1453</v>
      </c>
      <c r="AU384" s="23" t="s">
        <v>165</v>
      </c>
    </row>
    <row r="385" spans="2:65" s="1" customFormat="1" ht="16.5" customHeight="1">
      <c r="B385" s="173"/>
      <c r="C385" s="174" t="s">
        <v>1135</v>
      </c>
      <c r="D385" s="174" t="s">
        <v>160</v>
      </c>
      <c r="E385" s="175" t="s">
        <v>1802</v>
      </c>
      <c r="F385" s="176" t="s">
        <v>1803</v>
      </c>
      <c r="G385" s="177" t="s">
        <v>1452</v>
      </c>
      <c r="H385" s="178">
        <v>2</v>
      </c>
      <c r="I385" s="179"/>
      <c r="J385" s="180">
        <f>ROUND(I385*H385,2)</f>
        <v>0</v>
      </c>
      <c r="K385" s="176" t="s">
        <v>5</v>
      </c>
      <c r="L385" s="40"/>
      <c r="M385" s="181" t="s">
        <v>5</v>
      </c>
      <c r="N385" s="182" t="s">
        <v>44</v>
      </c>
      <c r="O385" s="41"/>
      <c r="P385" s="183">
        <f>O385*H385</f>
        <v>0</v>
      </c>
      <c r="Q385" s="183">
        <v>0</v>
      </c>
      <c r="R385" s="183">
        <f>Q385*H385</f>
        <v>0</v>
      </c>
      <c r="S385" s="183">
        <v>0</v>
      </c>
      <c r="T385" s="184">
        <f>S385*H385</f>
        <v>0</v>
      </c>
      <c r="AR385" s="23" t="s">
        <v>165</v>
      </c>
      <c r="AT385" s="23" t="s">
        <v>160</v>
      </c>
      <c r="AU385" s="23" t="s">
        <v>165</v>
      </c>
      <c r="AY385" s="23" t="s">
        <v>157</v>
      </c>
      <c r="BE385" s="185">
        <f>IF(N385="základní",J385,0)</f>
        <v>0</v>
      </c>
      <c r="BF385" s="185">
        <f>IF(N385="snížená",J385,0)</f>
        <v>0</v>
      </c>
      <c r="BG385" s="185">
        <f>IF(N385="zákl. přenesená",J385,0)</f>
        <v>0</v>
      </c>
      <c r="BH385" s="185">
        <f>IF(N385="sníž. přenesená",J385,0)</f>
        <v>0</v>
      </c>
      <c r="BI385" s="185">
        <f>IF(N385="nulová",J385,0)</f>
        <v>0</v>
      </c>
      <c r="BJ385" s="23" t="s">
        <v>81</v>
      </c>
      <c r="BK385" s="185">
        <f>ROUND(I385*H385,2)</f>
        <v>0</v>
      </c>
      <c r="BL385" s="23" t="s">
        <v>165</v>
      </c>
      <c r="BM385" s="23" t="s">
        <v>1804</v>
      </c>
    </row>
    <row r="386" spans="2:47" s="1" customFormat="1" ht="27">
      <c r="B386" s="40"/>
      <c r="D386" s="187" t="s">
        <v>1453</v>
      </c>
      <c r="F386" s="197" t="s">
        <v>1759</v>
      </c>
      <c r="I386" s="148"/>
      <c r="L386" s="40"/>
      <c r="M386" s="196"/>
      <c r="N386" s="41"/>
      <c r="O386" s="41"/>
      <c r="P386" s="41"/>
      <c r="Q386" s="41"/>
      <c r="R386" s="41"/>
      <c r="S386" s="41"/>
      <c r="T386" s="69"/>
      <c r="AT386" s="23" t="s">
        <v>1453</v>
      </c>
      <c r="AU386" s="23" t="s">
        <v>165</v>
      </c>
    </row>
    <row r="387" spans="2:65" s="1" customFormat="1" ht="16.5" customHeight="1">
      <c r="B387" s="173"/>
      <c r="C387" s="174" t="s">
        <v>1140</v>
      </c>
      <c r="D387" s="174" t="s">
        <v>160</v>
      </c>
      <c r="E387" s="175" t="s">
        <v>1805</v>
      </c>
      <c r="F387" s="176" t="s">
        <v>1806</v>
      </c>
      <c r="G387" s="177" t="s">
        <v>1452</v>
      </c>
      <c r="H387" s="178">
        <v>2</v>
      </c>
      <c r="I387" s="179"/>
      <c r="J387" s="180">
        <f>ROUND(I387*H387,2)</f>
        <v>0</v>
      </c>
      <c r="K387" s="176" t="s">
        <v>5</v>
      </c>
      <c r="L387" s="40"/>
      <c r="M387" s="181" t="s">
        <v>5</v>
      </c>
      <c r="N387" s="182" t="s">
        <v>44</v>
      </c>
      <c r="O387" s="41"/>
      <c r="P387" s="183">
        <f>O387*H387</f>
        <v>0</v>
      </c>
      <c r="Q387" s="183">
        <v>0</v>
      </c>
      <c r="R387" s="183">
        <f>Q387*H387</f>
        <v>0</v>
      </c>
      <c r="S387" s="183">
        <v>0</v>
      </c>
      <c r="T387" s="184">
        <f>S387*H387</f>
        <v>0</v>
      </c>
      <c r="AR387" s="23" t="s">
        <v>165</v>
      </c>
      <c r="AT387" s="23" t="s">
        <v>160</v>
      </c>
      <c r="AU387" s="23" t="s">
        <v>165</v>
      </c>
      <c r="AY387" s="23" t="s">
        <v>157</v>
      </c>
      <c r="BE387" s="185">
        <f>IF(N387="základní",J387,0)</f>
        <v>0</v>
      </c>
      <c r="BF387" s="185">
        <f>IF(N387="snížená",J387,0)</f>
        <v>0</v>
      </c>
      <c r="BG387" s="185">
        <f>IF(N387="zákl. přenesená",J387,0)</f>
        <v>0</v>
      </c>
      <c r="BH387" s="185">
        <f>IF(N387="sníž. přenesená",J387,0)</f>
        <v>0</v>
      </c>
      <c r="BI387" s="185">
        <f>IF(N387="nulová",J387,0)</f>
        <v>0</v>
      </c>
      <c r="BJ387" s="23" t="s">
        <v>81</v>
      </c>
      <c r="BK387" s="185">
        <f>ROUND(I387*H387,2)</f>
        <v>0</v>
      </c>
      <c r="BL387" s="23" t="s">
        <v>165</v>
      </c>
      <c r="BM387" s="23" t="s">
        <v>1507</v>
      </c>
    </row>
    <row r="388" spans="2:47" s="1" customFormat="1" ht="27">
      <c r="B388" s="40"/>
      <c r="D388" s="187" t="s">
        <v>1453</v>
      </c>
      <c r="F388" s="197" t="s">
        <v>1759</v>
      </c>
      <c r="I388" s="148"/>
      <c r="L388" s="40"/>
      <c r="M388" s="196"/>
      <c r="N388" s="41"/>
      <c r="O388" s="41"/>
      <c r="P388" s="41"/>
      <c r="Q388" s="41"/>
      <c r="R388" s="41"/>
      <c r="S388" s="41"/>
      <c r="T388" s="69"/>
      <c r="AT388" s="23" t="s">
        <v>1453</v>
      </c>
      <c r="AU388" s="23" t="s">
        <v>165</v>
      </c>
    </row>
    <row r="389" spans="2:65" s="1" customFormat="1" ht="16.5" customHeight="1">
      <c r="B389" s="173"/>
      <c r="C389" s="174" t="s">
        <v>1144</v>
      </c>
      <c r="D389" s="174" t="s">
        <v>160</v>
      </c>
      <c r="E389" s="175" t="s">
        <v>1807</v>
      </c>
      <c r="F389" s="176" t="s">
        <v>1808</v>
      </c>
      <c r="G389" s="177" t="s">
        <v>1452</v>
      </c>
      <c r="H389" s="178">
        <v>2</v>
      </c>
      <c r="I389" s="179"/>
      <c r="J389" s="180">
        <f>ROUND(I389*H389,2)</f>
        <v>0</v>
      </c>
      <c r="K389" s="176" t="s">
        <v>5</v>
      </c>
      <c r="L389" s="40"/>
      <c r="M389" s="181" t="s">
        <v>5</v>
      </c>
      <c r="N389" s="182" t="s">
        <v>44</v>
      </c>
      <c r="O389" s="41"/>
      <c r="P389" s="183">
        <f>O389*H389</f>
        <v>0</v>
      </c>
      <c r="Q389" s="183">
        <v>0</v>
      </c>
      <c r="R389" s="183">
        <f>Q389*H389</f>
        <v>0</v>
      </c>
      <c r="S389" s="183">
        <v>0</v>
      </c>
      <c r="T389" s="184">
        <f>S389*H389</f>
        <v>0</v>
      </c>
      <c r="AR389" s="23" t="s">
        <v>165</v>
      </c>
      <c r="AT389" s="23" t="s">
        <v>160</v>
      </c>
      <c r="AU389" s="23" t="s">
        <v>165</v>
      </c>
      <c r="AY389" s="23" t="s">
        <v>157</v>
      </c>
      <c r="BE389" s="185">
        <f>IF(N389="základní",J389,0)</f>
        <v>0</v>
      </c>
      <c r="BF389" s="185">
        <f>IF(N389="snížená",J389,0)</f>
        <v>0</v>
      </c>
      <c r="BG389" s="185">
        <f>IF(N389="zákl. přenesená",J389,0)</f>
        <v>0</v>
      </c>
      <c r="BH389" s="185">
        <f>IF(N389="sníž. přenesená",J389,0)</f>
        <v>0</v>
      </c>
      <c r="BI389" s="185">
        <f>IF(N389="nulová",J389,0)</f>
        <v>0</v>
      </c>
      <c r="BJ389" s="23" t="s">
        <v>81</v>
      </c>
      <c r="BK389" s="185">
        <f>ROUND(I389*H389,2)</f>
        <v>0</v>
      </c>
      <c r="BL389" s="23" t="s">
        <v>165</v>
      </c>
      <c r="BM389" s="23" t="s">
        <v>1511</v>
      </c>
    </row>
    <row r="390" spans="2:47" s="1" customFormat="1" ht="27">
      <c r="B390" s="40"/>
      <c r="D390" s="187" t="s">
        <v>1453</v>
      </c>
      <c r="F390" s="197" t="s">
        <v>1759</v>
      </c>
      <c r="I390" s="148"/>
      <c r="L390" s="40"/>
      <c r="M390" s="196"/>
      <c r="N390" s="41"/>
      <c r="O390" s="41"/>
      <c r="P390" s="41"/>
      <c r="Q390" s="41"/>
      <c r="R390" s="41"/>
      <c r="S390" s="41"/>
      <c r="T390" s="69"/>
      <c r="AT390" s="23" t="s">
        <v>1453</v>
      </c>
      <c r="AU390" s="23" t="s">
        <v>165</v>
      </c>
    </row>
    <row r="391" spans="2:65" s="1" customFormat="1" ht="16.5" customHeight="1">
      <c r="B391" s="173"/>
      <c r="C391" s="174" t="s">
        <v>1148</v>
      </c>
      <c r="D391" s="174" t="s">
        <v>160</v>
      </c>
      <c r="E391" s="175" t="s">
        <v>1809</v>
      </c>
      <c r="F391" s="176" t="s">
        <v>1810</v>
      </c>
      <c r="G391" s="177" t="s">
        <v>1452</v>
      </c>
      <c r="H391" s="178">
        <v>2</v>
      </c>
      <c r="I391" s="179"/>
      <c r="J391" s="180">
        <f>ROUND(I391*H391,2)</f>
        <v>0</v>
      </c>
      <c r="K391" s="176" t="s">
        <v>5</v>
      </c>
      <c r="L391" s="40"/>
      <c r="M391" s="181" t="s">
        <v>5</v>
      </c>
      <c r="N391" s="182" t="s">
        <v>44</v>
      </c>
      <c r="O391" s="41"/>
      <c r="P391" s="183">
        <f>O391*H391</f>
        <v>0</v>
      </c>
      <c r="Q391" s="183">
        <v>0</v>
      </c>
      <c r="R391" s="183">
        <f>Q391*H391</f>
        <v>0</v>
      </c>
      <c r="S391" s="183">
        <v>0</v>
      </c>
      <c r="T391" s="184">
        <f>S391*H391</f>
        <v>0</v>
      </c>
      <c r="AR391" s="23" t="s">
        <v>165</v>
      </c>
      <c r="AT391" s="23" t="s">
        <v>160</v>
      </c>
      <c r="AU391" s="23" t="s">
        <v>165</v>
      </c>
      <c r="AY391" s="23" t="s">
        <v>157</v>
      </c>
      <c r="BE391" s="185">
        <f>IF(N391="základní",J391,0)</f>
        <v>0</v>
      </c>
      <c r="BF391" s="185">
        <f>IF(N391="snížená",J391,0)</f>
        <v>0</v>
      </c>
      <c r="BG391" s="185">
        <f>IF(N391="zákl. přenesená",J391,0)</f>
        <v>0</v>
      </c>
      <c r="BH391" s="185">
        <f>IF(N391="sníž. přenesená",J391,0)</f>
        <v>0</v>
      </c>
      <c r="BI391" s="185">
        <f>IF(N391="nulová",J391,0)</f>
        <v>0</v>
      </c>
      <c r="BJ391" s="23" t="s">
        <v>81</v>
      </c>
      <c r="BK391" s="185">
        <f>ROUND(I391*H391,2)</f>
        <v>0</v>
      </c>
      <c r="BL391" s="23" t="s">
        <v>165</v>
      </c>
      <c r="BM391" s="23" t="s">
        <v>1516</v>
      </c>
    </row>
    <row r="392" spans="2:47" s="1" customFormat="1" ht="27">
      <c r="B392" s="40"/>
      <c r="D392" s="187" t="s">
        <v>1453</v>
      </c>
      <c r="F392" s="197" t="s">
        <v>1759</v>
      </c>
      <c r="I392" s="148"/>
      <c r="L392" s="40"/>
      <c r="M392" s="196"/>
      <c r="N392" s="41"/>
      <c r="O392" s="41"/>
      <c r="P392" s="41"/>
      <c r="Q392" s="41"/>
      <c r="R392" s="41"/>
      <c r="S392" s="41"/>
      <c r="T392" s="69"/>
      <c r="AT392" s="23" t="s">
        <v>1453</v>
      </c>
      <c r="AU392" s="23" t="s">
        <v>165</v>
      </c>
    </row>
    <row r="393" spans="2:65" s="1" customFormat="1" ht="16.5" customHeight="1">
      <c r="B393" s="173"/>
      <c r="C393" s="174" t="s">
        <v>1170</v>
      </c>
      <c r="D393" s="174" t="s">
        <v>160</v>
      </c>
      <c r="E393" s="175" t="s">
        <v>1811</v>
      </c>
      <c r="F393" s="176" t="s">
        <v>1812</v>
      </c>
      <c r="G393" s="177" t="s">
        <v>458</v>
      </c>
      <c r="H393" s="178">
        <v>35</v>
      </c>
      <c r="I393" s="179"/>
      <c r="J393" s="180">
        <f>ROUND(I393*H393,2)</f>
        <v>0</v>
      </c>
      <c r="K393" s="176" t="s">
        <v>5</v>
      </c>
      <c r="L393" s="40"/>
      <c r="M393" s="181" t="s">
        <v>5</v>
      </c>
      <c r="N393" s="182" t="s">
        <v>44</v>
      </c>
      <c r="O393" s="41"/>
      <c r="P393" s="183">
        <f>O393*H393</f>
        <v>0</v>
      </c>
      <c r="Q393" s="183">
        <v>0</v>
      </c>
      <c r="R393" s="183">
        <f>Q393*H393</f>
        <v>0</v>
      </c>
      <c r="S393" s="183">
        <v>0</v>
      </c>
      <c r="T393" s="184">
        <f>S393*H393</f>
        <v>0</v>
      </c>
      <c r="AR393" s="23" t="s">
        <v>165</v>
      </c>
      <c r="AT393" s="23" t="s">
        <v>160</v>
      </c>
      <c r="AU393" s="23" t="s">
        <v>165</v>
      </c>
      <c r="AY393" s="23" t="s">
        <v>157</v>
      </c>
      <c r="BE393" s="185">
        <f>IF(N393="základní",J393,0)</f>
        <v>0</v>
      </c>
      <c r="BF393" s="185">
        <f>IF(N393="snížená",J393,0)</f>
        <v>0</v>
      </c>
      <c r="BG393" s="185">
        <f>IF(N393="zákl. přenesená",J393,0)</f>
        <v>0</v>
      </c>
      <c r="BH393" s="185">
        <f>IF(N393="sníž. přenesená",J393,0)</f>
        <v>0</v>
      </c>
      <c r="BI393" s="185">
        <f>IF(N393="nulová",J393,0)</f>
        <v>0</v>
      </c>
      <c r="BJ393" s="23" t="s">
        <v>81</v>
      </c>
      <c r="BK393" s="185">
        <f>ROUND(I393*H393,2)</f>
        <v>0</v>
      </c>
      <c r="BL393" s="23" t="s">
        <v>165</v>
      </c>
      <c r="BM393" s="23" t="s">
        <v>1813</v>
      </c>
    </row>
    <row r="394" spans="2:47" s="1" customFormat="1" ht="27">
      <c r="B394" s="40"/>
      <c r="D394" s="187" t="s">
        <v>1453</v>
      </c>
      <c r="F394" s="197" t="s">
        <v>1759</v>
      </c>
      <c r="I394" s="148"/>
      <c r="L394" s="40"/>
      <c r="M394" s="196"/>
      <c r="N394" s="41"/>
      <c r="O394" s="41"/>
      <c r="P394" s="41"/>
      <c r="Q394" s="41"/>
      <c r="R394" s="41"/>
      <c r="S394" s="41"/>
      <c r="T394" s="69"/>
      <c r="AT394" s="23" t="s">
        <v>1453</v>
      </c>
      <c r="AU394" s="23" t="s">
        <v>165</v>
      </c>
    </row>
    <row r="395" spans="2:65" s="1" customFormat="1" ht="16.5" customHeight="1">
      <c r="B395" s="173"/>
      <c r="C395" s="174" t="s">
        <v>1195</v>
      </c>
      <c r="D395" s="174" t="s">
        <v>160</v>
      </c>
      <c r="E395" s="175" t="s">
        <v>1813</v>
      </c>
      <c r="F395" s="176" t="s">
        <v>1591</v>
      </c>
      <c r="G395" s="177" t="s">
        <v>1480</v>
      </c>
      <c r="H395" s="178">
        <v>1</v>
      </c>
      <c r="I395" s="179"/>
      <c r="J395" s="180">
        <f>ROUND(I395*H395,2)</f>
        <v>0</v>
      </c>
      <c r="K395" s="176" t="s">
        <v>5</v>
      </c>
      <c r="L395" s="40"/>
      <c r="M395" s="181" t="s">
        <v>5</v>
      </c>
      <c r="N395" s="182" t="s">
        <v>44</v>
      </c>
      <c r="O395" s="41"/>
      <c r="P395" s="183">
        <f>O395*H395</f>
        <v>0</v>
      </c>
      <c r="Q395" s="183">
        <v>0</v>
      </c>
      <c r="R395" s="183">
        <f>Q395*H395</f>
        <v>0</v>
      </c>
      <c r="S395" s="183">
        <v>0</v>
      </c>
      <c r="T395" s="184">
        <f>S395*H395</f>
        <v>0</v>
      </c>
      <c r="AR395" s="23" t="s">
        <v>165</v>
      </c>
      <c r="AT395" s="23" t="s">
        <v>160</v>
      </c>
      <c r="AU395" s="23" t="s">
        <v>165</v>
      </c>
      <c r="AY395" s="23" t="s">
        <v>157</v>
      </c>
      <c r="BE395" s="185">
        <f>IF(N395="základní",J395,0)</f>
        <v>0</v>
      </c>
      <c r="BF395" s="185">
        <f>IF(N395="snížená",J395,0)</f>
        <v>0</v>
      </c>
      <c r="BG395" s="185">
        <f>IF(N395="zákl. přenesená",J395,0)</f>
        <v>0</v>
      </c>
      <c r="BH395" s="185">
        <f>IF(N395="sníž. přenesená",J395,0)</f>
        <v>0</v>
      </c>
      <c r="BI395" s="185">
        <f>IF(N395="nulová",J395,0)</f>
        <v>0</v>
      </c>
      <c r="BJ395" s="23" t="s">
        <v>81</v>
      </c>
      <c r="BK395" s="185">
        <f>ROUND(I395*H395,2)</f>
        <v>0</v>
      </c>
      <c r="BL395" s="23" t="s">
        <v>165</v>
      </c>
      <c r="BM395" s="23" t="s">
        <v>1814</v>
      </c>
    </row>
    <row r="396" spans="2:63" s="13" customFormat="1" ht="21.6" customHeight="1">
      <c r="B396" s="219"/>
      <c r="D396" s="220" t="s">
        <v>72</v>
      </c>
      <c r="E396" s="220" t="s">
        <v>1815</v>
      </c>
      <c r="F396" s="220" t="s">
        <v>1816</v>
      </c>
      <c r="I396" s="221"/>
      <c r="J396" s="222">
        <f>BK396</f>
        <v>0</v>
      </c>
      <c r="L396" s="219"/>
      <c r="M396" s="223"/>
      <c r="N396" s="224"/>
      <c r="O396" s="224"/>
      <c r="P396" s="225">
        <f>SUM(P397:P404)</f>
        <v>0</v>
      </c>
      <c r="Q396" s="224"/>
      <c r="R396" s="225">
        <f>SUM(R397:R404)</f>
        <v>0</v>
      </c>
      <c r="S396" s="224"/>
      <c r="T396" s="226">
        <f>SUM(T397:T404)</f>
        <v>0</v>
      </c>
      <c r="AR396" s="220" t="s">
        <v>81</v>
      </c>
      <c r="AT396" s="227" t="s">
        <v>72</v>
      </c>
      <c r="AU396" s="227" t="s">
        <v>158</v>
      </c>
      <c r="AY396" s="220" t="s">
        <v>157</v>
      </c>
      <c r="BK396" s="228">
        <f>SUM(BK397:BK404)</f>
        <v>0</v>
      </c>
    </row>
    <row r="397" spans="2:65" s="1" customFormat="1" ht="16.5" customHeight="1">
      <c r="B397" s="173"/>
      <c r="C397" s="174" t="s">
        <v>1199</v>
      </c>
      <c r="D397" s="174" t="s">
        <v>160</v>
      </c>
      <c r="E397" s="175" t="s">
        <v>1523</v>
      </c>
      <c r="F397" s="176" t="s">
        <v>1524</v>
      </c>
      <c r="G397" s="177" t="s">
        <v>458</v>
      </c>
      <c r="H397" s="178">
        <v>60</v>
      </c>
      <c r="I397" s="179"/>
      <c r="J397" s="180">
        <f aca="true" t="shared" si="60" ref="J397:J403">ROUND(I397*H397,2)</f>
        <v>0</v>
      </c>
      <c r="K397" s="176" t="s">
        <v>5</v>
      </c>
      <c r="L397" s="40"/>
      <c r="M397" s="181" t="s">
        <v>5</v>
      </c>
      <c r="N397" s="182" t="s">
        <v>44</v>
      </c>
      <c r="O397" s="41"/>
      <c r="P397" s="183">
        <f aca="true" t="shared" si="61" ref="P397:P403">O397*H397</f>
        <v>0</v>
      </c>
      <c r="Q397" s="183">
        <v>0</v>
      </c>
      <c r="R397" s="183">
        <f aca="true" t="shared" si="62" ref="R397:R403">Q397*H397</f>
        <v>0</v>
      </c>
      <c r="S397" s="183">
        <v>0</v>
      </c>
      <c r="T397" s="184">
        <f aca="true" t="shared" si="63" ref="T397:T403">S397*H397</f>
        <v>0</v>
      </c>
      <c r="AR397" s="23" t="s">
        <v>165</v>
      </c>
      <c r="AT397" s="23" t="s">
        <v>160</v>
      </c>
      <c r="AU397" s="23" t="s">
        <v>165</v>
      </c>
      <c r="AY397" s="23" t="s">
        <v>157</v>
      </c>
      <c r="BE397" s="185">
        <f aca="true" t="shared" si="64" ref="BE397:BE403">IF(N397="základní",J397,0)</f>
        <v>0</v>
      </c>
      <c r="BF397" s="185">
        <f aca="true" t="shared" si="65" ref="BF397:BF403">IF(N397="snížená",J397,0)</f>
        <v>0</v>
      </c>
      <c r="BG397" s="185">
        <f aca="true" t="shared" si="66" ref="BG397:BG403">IF(N397="zákl. přenesená",J397,0)</f>
        <v>0</v>
      </c>
      <c r="BH397" s="185">
        <f aca="true" t="shared" si="67" ref="BH397:BH403">IF(N397="sníž. přenesená",J397,0)</f>
        <v>0</v>
      </c>
      <c r="BI397" s="185">
        <f aca="true" t="shared" si="68" ref="BI397:BI403">IF(N397="nulová",J397,0)</f>
        <v>0</v>
      </c>
      <c r="BJ397" s="23" t="s">
        <v>81</v>
      </c>
      <c r="BK397" s="185">
        <f aca="true" t="shared" si="69" ref="BK397:BK403">ROUND(I397*H397,2)</f>
        <v>0</v>
      </c>
      <c r="BL397" s="23" t="s">
        <v>165</v>
      </c>
      <c r="BM397" s="23" t="s">
        <v>1817</v>
      </c>
    </row>
    <row r="398" spans="2:65" s="1" customFormat="1" ht="16.5" customHeight="1">
      <c r="B398" s="173"/>
      <c r="C398" s="174" t="s">
        <v>1203</v>
      </c>
      <c r="D398" s="174" t="s">
        <v>160</v>
      </c>
      <c r="E398" s="175" t="s">
        <v>1818</v>
      </c>
      <c r="F398" s="176" t="s">
        <v>1819</v>
      </c>
      <c r="G398" s="177" t="s">
        <v>458</v>
      </c>
      <c r="H398" s="178">
        <v>25</v>
      </c>
      <c r="I398" s="179"/>
      <c r="J398" s="180">
        <f t="shared" si="60"/>
        <v>0</v>
      </c>
      <c r="K398" s="176" t="s">
        <v>5</v>
      </c>
      <c r="L398" s="40"/>
      <c r="M398" s="181" t="s">
        <v>5</v>
      </c>
      <c r="N398" s="182" t="s">
        <v>44</v>
      </c>
      <c r="O398" s="41"/>
      <c r="P398" s="183">
        <f t="shared" si="61"/>
        <v>0</v>
      </c>
      <c r="Q398" s="183">
        <v>0</v>
      </c>
      <c r="R398" s="183">
        <f t="shared" si="62"/>
        <v>0</v>
      </c>
      <c r="S398" s="183">
        <v>0</v>
      </c>
      <c r="T398" s="184">
        <f t="shared" si="63"/>
        <v>0</v>
      </c>
      <c r="AR398" s="23" t="s">
        <v>165</v>
      </c>
      <c r="AT398" s="23" t="s">
        <v>160</v>
      </c>
      <c r="AU398" s="23" t="s">
        <v>165</v>
      </c>
      <c r="AY398" s="23" t="s">
        <v>157</v>
      </c>
      <c r="BE398" s="185">
        <f t="shared" si="64"/>
        <v>0</v>
      </c>
      <c r="BF398" s="185">
        <f t="shared" si="65"/>
        <v>0</v>
      </c>
      <c r="BG398" s="185">
        <f t="shared" si="66"/>
        <v>0</v>
      </c>
      <c r="BH398" s="185">
        <f t="shared" si="67"/>
        <v>0</v>
      </c>
      <c r="BI398" s="185">
        <f t="shared" si="68"/>
        <v>0</v>
      </c>
      <c r="BJ398" s="23" t="s">
        <v>81</v>
      </c>
      <c r="BK398" s="185">
        <f t="shared" si="69"/>
        <v>0</v>
      </c>
      <c r="BL398" s="23" t="s">
        <v>165</v>
      </c>
      <c r="BM398" s="23" t="s">
        <v>1820</v>
      </c>
    </row>
    <row r="399" spans="2:65" s="1" customFormat="1" ht="16.5" customHeight="1">
      <c r="B399" s="173"/>
      <c r="C399" s="174" t="s">
        <v>1209</v>
      </c>
      <c r="D399" s="174" t="s">
        <v>160</v>
      </c>
      <c r="E399" s="175" t="s">
        <v>1592</v>
      </c>
      <c r="F399" s="176" t="s">
        <v>1593</v>
      </c>
      <c r="G399" s="177" t="s">
        <v>1452</v>
      </c>
      <c r="H399" s="178">
        <v>4</v>
      </c>
      <c r="I399" s="179"/>
      <c r="J399" s="180">
        <f t="shared" si="60"/>
        <v>0</v>
      </c>
      <c r="K399" s="176" t="s">
        <v>5</v>
      </c>
      <c r="L399" s="40"/>
      <c r="M399" s="181" t="s">
        <v>5</v>
      </c>
      <c r="N399" s="182" t="s">
        <v>44</v>
      </c>
      <c r="O399" s="41"/>
      <c r="P399" s="183">
        <f t="shared" si="61"/>
        <v>0</v>
      </c>
      <c r="Q399" s="183">
        <v>0</v>
      </c>
      <c r="R399" s="183">
        <f t="shared" si="62"/>
        <v>0</v>
      </c>
      <c r="S399" s="183">
        <v>0</v>
      </c>
      <c r="T399" s="184">
        <f t="shared" si="63"/>
        <v>0</v>
      </c>
      <c r="AR399" s="23" t="s">
        <v>165</v>
      </c>
      <c r="AT399" s="23" t="s">
        <v>160</v>
      </c>
      <c r="AU399" s="23" t="s">
        <v>165</v>
      </c>
      <c r="AY399" s="23" t="s">
        <v>157</v>
      </c>
      <c r="BE399" s="185">
        <f t="shared" si="64"/>
        <v>0</v>
      </c>
      <c r="BF399" s="185">
        <f t="shared" si="65"/>
        <v>0</v>
      </c>
      <c r="BG399" s="185">
        <f t="shared" si="66"/>
        <v>0</v>
      </c>
      <c r="BH399" s="185">
        <f t="shared" si="67"/>
        <v>0</v>
      </c>
      <c r="BI399" s="185">
        <f t="shared" si="68"/>
        <v>0</v>
      </c>
      <c r="BJ399" s="23" t="s">
        <v>81</v>
      </c>
      <c r="BK399" s="185">
        <f t="shared" si="69"/>
        <v>0</v>
      </c>
      <c r="BL399" s="23" t="s">
        <v>165</v>
      </c>
      <c r="BM399" s="23" t="s">
        <v>1821</v>
      </c>
    </row>
    <row r="400" spans="2:65" s="1" customFormat="1" ht="16.5" customHeight="1">
      <c r="B400" s="173"/>
      <c r="C400" s="174" t="s">
        <v>1214</v>
      </c>
      <c r="D400" s="174" t="s">
        <v>160</v>
      </c>
      <c r="E400" s="175" t="s">
        <v>1594</v>
      </c>
      <c r="F400" s="176" t="s">
        <v>1595</v>
      </c>
      <c r="G400" s="177" t="s">
        <v>458</v>
      </c>
      <c r="H400" s="178">
        <v>25</v>
      </c>
      <c r="I400" s="179"/>
      <c r="J400" s="180">
        <f t="shared" si="60"/>
        <v>0</v>
      </c>
      <c r="K400" s="176" t="s">
        <v>5</v>
      </c>
      <c r="L400" s="40"/>
      <c r="M400" s="181" t="s">
        <v>5</v>
      </c>
      <c r="N400" s="182" t="s">
        <v>44</v>
      </c>
      <c r="O400" s="41"/>
      <c r="P400" s="183">
        <f t="shared" si="61"/>
        <v>0</v>
      </c>
      <c r="Q400" s="183">
        <v>0</v>
      </c>
      <c r="R400" s="183">
        <f t="shared" si="62"/>
        <v>0</v>
      </c>
      <c r="S400" s="183">
        <v>0</v>
      </c>
      <c r="T400" s="184">
        <f t="shared" si="63"/>
        <v>0</v>
      </c>
      <c r="AR400" s="23" t="s">
        <v>165</v>
      </c>
      <c r="AT400" s="23" t="s">
        <v>160</v>
      </c>
      <c r="AU400" s="23" t="s">
        <v>165</v>
      </c>
      <c r="AY400" s="23" t="s">
        <v>157</v>
      </c>
      <c r="BE400" s="185">
        <f t="shared" si="64"/>
        <v>0</v>
      </c>
      <c r="BF400" s="185">
        <f t="shared" si="65"/>
        <v>0</v>
      </c>
      <c r="BG400" s="185">
        <f t="shared" si="66"/>
        <v>0</v>
      </c>
      <c r="BH400" s="185">
        <f t="shared" si="67"/>
        <v>0</v>
      </c>
      <c r="BI400" s="185">
        <f t="shared" si="68"/>
        <v>0</v>
      </c>
      <c r="BJ400" s="23" t="s">
        <v>81</v>
      </c>
      <c r="BK400" s="185">
        <f t="shared" si="69"/>
        <v>0</v>
      </c>
      <c r="BL400" s="23" t="s">
        <v>165</v>
      </c>
      <c r="BM400" s="23" t="s">
        <v>1822</v>
      </c>
    </row>
    <row r="401" spans="2:65" s="1" customFormat="1" ht="16.5" customHeight="1">
      <c r="B401" s="173"/>
      <c r="C401" s="174" t="s">
        <v>1218</v>
      </c>
      <c r="D401" s="174" t="s">
        <v>160</v>
      </c>
      <c r="E401" s="175" t="s">
        <v>1823</v>
      </c>
      <c r="F401" s="176" t="s">
        <v>1824</v>
      </c>
      <c r="G401" s="177" t="s">
        <v>1452</v>
      </c>
      <c r="H401" s="178">
        <v>2</v>
      </c>
      <c r="I401" s="179"/>
      <c r="J401" s="180">
        <f t="shared" si="60"/>
        <v>0</v>
      </c>
      <c r="K401" s="176" t="s">
        <v>5</v>
      </c>
      <c r="L401" s="40"/>
      <c r="M401" s="181" t="s">
        <v>5</v>
      </c>
      <c r="N401" s="182" t="s">
        <v>44</v>
      </c>
      <c r="O401" s="41"/>
      <c r="P401" s="183">
        <f t="shared" si="61"/>
        <v>0</v>
      </c>
      <c r="Q401" s="183">
        <v>0</v>
      </c>
      <c r="R401" s="183">
        <f t="shared" si="62"/>
        <v>0</v>
      </c>
      <c r="S401" s="183">
        <v>0</v>
      </c>
      <c r="T401" s="184">
        <f t="shared" si="63"/>
        <v>0</v>
      </c>
      <c r="AR401" s="23" t="s">
        <v>165</v>
      </c>
      <c r="AT401" s="23" t="s">
        <v>160</v>
      </c>
      <c r="AU401" s="23" t="s">
        <v>165</v>
      </c>
      <c r="AY401" s="23" t="s">
        <v>157</v>
      </c>
      <c r="BE401" s="185">
        <f t="shared" si="64"/>
        <v>0</v>
      </c>
      <c r="BF401" s="185">
        <f t="shared" si="65"/>
        <v>0</v>
      </c>
      <c r="BG401" s="185">
        <f t="shared" si="66"/>
        <v>0</v>
      </c>
      <c r="BH401" s="185">
        <f t="shared" si="67"/>
        <v>0</v>
      </c>
      <c r="BI401" s="185">
        <f t="shared" si="68"/>
        <v>0</v>
      </c>
      <c r="BJ401" s="23" t="s">
        <v>81</v>
      </c>
      <c r="BK401" s="185">
        <f t="shared" si="69"/>
        <v>0</v>
      </c>
      <c r="BL401" s="23" t="s">
        <v>165</v>
      </c>
      <c r="BM401" s="23" t="s">
        <v>1825</v>
      </c>
    </row>
    <row r="402" spans="2:65" s="1" customFormat="1" ht="16.5" customHeight="1">
      <c r="B402" s="173"/>
      <c r="C402" s="174" t="s">
        <v>1224</v>
      </c>
      <c r="D402" s="174" t="s">
        <v>160</v>
      </c>
      <c r="E402" s="175" t="s">
        <v>1826</v>
      </c>
      <c r="F402" s="176" t="s">
        <v>1827</v>
      </c>
      <c r="G402" s="177" t="s">
        <v>1452</v>
      </c>
      <c r="H402" s="178">
        <v>2</v>
      </c>
      <c r="I402" s="179"/>
      <c r="J402" s="180">
        <f t="shared" si="60"/>
        <v>0</v>
      </c>
      <c r="K402" s="176" t="s">
        <v>5</v>
      </c>
      <c r="L402" s="40"/>
      <c r="M402" s="181" t="s">
        <v>5</v>
      </c>
      <c r="N402" s="182" t="s">
        <v>44</v>
      </c>
      <c r="O402" s="41"/>
      <c r="P402" s="183">
        <f t="shared" si="61"/>
        <v>0</v>
      </c>
      <c r="Q402" s="183">
        <v>0</v>
      </c>
      <c r="R402" s="183">
        <f t="shared" si="62"/>
        <v>0</v>
      </c>
      <c r="S402" s="183">
        <v>0</v>
      </c>
      <c r="T402" s="184">
        <f t="shared" si="63"/>
        <v>0</v>
      </c>
      <c r="AR402" s="23" t="s">
        <v>165</v>
      </c>
      <c r="AT402" s="23" t="s">
        <v>160</v>
      </c>
      <c r="AU402" s="23" t="s">
        <v>165</v>
      </c>
      <c r="AY402" s="23" t="s">
        <v>157</v>
      </c>
      <c r="BE402" s="185">
        <f t="shared" si="64"/>
        <v>0</v>
      </c>
      <c r="BF402" s="185">
        <f t="shared" si="65"/>
        <v>0</v>
      </c>
      <c r="BG402" s="185">
        <f t="shared" si="66"/>
        <v>0</v>
      </c>
      <c r="BH402" s="185">
        <f t="shared" si="67"/>
        <v>0</v>
      </c>
      <c r="BI402" s="185">
        <f t="shared" si="68"/>
        <v>0</v>
      </c>
      <c r="BJ402" s="23" t="s">
        <v>81</v>
      </c>
      <c r="BK402" s="185">
        <f t="shared" si="69"/>
        <v>0</v>
      </c>
      <c r="BL402" s="23" t="s">
        <v>165</v>
      </c>
      <c r="BM402" s="23" t="s">
        <v>1828</v>
      </c>
    </row>
    <row r="403" spans="2:65" s="1" customFormat="1" ht="16.5" customHeight="1">
      <c r="B403" s="173"/>
      <c r="C403" s="174" t="s">
        <v>1228</v>
      </c>
      <c r="D403" s="174" t="s">
        <v>160</v>
      </c>
      <c r="E403" s="175" t="s">
        <v>1829</v>
      </c>
      <c r="F403" s="176" t="s">
        <v>1830</v>
      </c>
      <c r="G403" s="177" t="s">
        <v>1452</v>
      </c>
      <c r="H403" s="178">
        <v>2</v>
      </c>
      <c r="I403" s="179"/>
      <c r="J403" s="180">
        <f t="shared" si="60"/>
        <v>0</v>
      </c>
      <c r="K403" s="176" t="s">
        <v>5</v>
      </c>
      <c r="L403" s="40"/>
      <c r="M403" s="181" t="s">
        <v>5</v>
      </c>
      <c r="N403" s="182" t="s">
        <v>44</v>
      </c>
      <c r="O403" s="41"/>
      <c r="P403" s="183">
        <f t="shared" si="61"/>
        <v>0</v>
      </c>
      <c r="Q403" s="183">
        <v>0</v>
      </c>
      <c r="R403" s="183">
        <f t="shared" si="62"/>
        <v>0</v>
      </c>
      <c r="S403" s="183">
        <v>0</v>
      </c>
      <c r="T403" s="184">
        <f t="shared" si="63"/>
        <v>0</v>
      </c>
      <c r="AR403" s="23" t="s">
        <v>165</v>
      </c>
      <c r="AT403" s="23" t="s">
        <v>160</v>
      </c>
      <c r="AU403" s="23" t="s">
        <v>165</v>
      </c>
      <c r="AY403" s="23" t="s">
        <v>157</v>
      </c>
      <c r="BE403" s="185">
        <f t="shared" si="64"/>
        <v>0</v>
      </c>
      <c r="BF403" s="185">
        <f t="shared" si="65"/>
        <v>0</v>
      </c>
      <c r="BG403" s="185">
        <f t="shared" si="66"/>
        <v>0</v>
      </c>
      <c r="BH403" s="185">
        <f t="shared" si="67"/>
        <v>0</v>
      </c>
      <c r="BI403" s="185">
        <f t="shared" si="68"/>
        <v>0</v>
      </c>
      <c r="BJ403" s="23" t="s">
        <v>81</v>
      </c>
      <c r="BK403" s="185">
        <f t="shared" si="69"/>
        <v>0</v>
      </c>
      <c r="BL403" s="23" t="s">
        <v>165</v>
      </c>
      <c r="BM403" s="23" t="s">
        <v>1831</v>
      </c>
    </row>
    <row r="404" spans="2:47" s="1" customFormat="1" ht="27">
      <c r="B404" s="40"/>
      <c r="D404" s="187" t="s">
        <v>1453</v>
      </c>
      <c r="F404" s="197" t="s">
        <v>1582</v>
      </c>
      <c r="I404" s="148"/>
      <c r="L404" s="40"/>
      <c r="M404" s="196"/>
      <c r="N404" s="41"/>
      <c r="O404" s="41"/>
      <c r="P404" s="41"/>
      <c r="Q404" s="41"/>
      <c r="R404" s="41"/>
      <c r="S404" s="41"/>
      <c r="T404" s="69"/>
      <c r="AT404" s="23" t="s">
        <v>1453</v>
      </c>
      <c r="AU404" s="23" t="s">
        <v>165</v>
      </c>
    </row>
    <row r="405" spans="2:63" s="13" customFormat="1" ht="21.6" customHeight="1">
      <c r="B405" s="219"/>
      <c r="D405" s="220" t="s">
        <v>72</v>
      </c>
      <c r="E405" s="220" t="s">
        <v>1832</v>
      </c>
      <c r="F405" s="220" t="s">
        <v>1833</v>
      </c>
      <c r="I405" s="221"/>
      <c r="J405" s="222">
        <f>BK405</f>
        <v>0</v>
      </c>
      <c r="L405" s="219"/>
      <c r="M405" s="223"/>
      <c r="N405" s="224"/>
      <c r="O405" s="224"/>
      <c r="P405" s="225">
        <f>SUM(P406:P409)</f>
        <v>0</v>
      </c>
      <c r="Q405" s="224"/>
      <c r="R405" s="225">
        <f>SUM(R406:R409)</f>
        <v>0</v>
      </c>
      <c r="S405" s="224"/>
      <c r="T405" s="226">
        <f>SUM(T406:T409)</f>
        <v>0</v>
      </c>
      <c r="AR405" s="220" t="s">
        <v>81</v>
      </c>
      <c r="AT405" s="227" t="s">
        <v>72</v>
      </c>
      <c r="AU405" s="227" t="s">
        <v>158</v>
      </c>
      <c r="AY405" s="220" t="s">
        <v>157</v>
      </c>
      <c r="BK405" s="228">
        <f>SUM(BK406:BK409)</f>
        <v>0</v>
      </c>
    </row>
    <row r="406" spans="2:65" s="1" customFormat="1" ht="16.5" customHeight="1">
      <c r="B406" s="173"/>
      <c r="C406" s="174" t="s">
        <v>1256</v>
      </c>
      <c r="D406" s="174" t="s">
        <v>160</v>
      </c>
      <c r="E406" s="175" t="s">
        <v>1834</v>
      </c>
      <c r="F406" s="176" t="s">
        <v>1835</v>
      </c>
      <c r="G406" s="177" t="s">
        <v>458</v>
      </c>
      <c r="H406" s="178">
        <v>90</v>
      </c>
      <c r="I406" s="179"/>
      <c r="J406" s="180">
        <f>ROUND(I406*H406,2)</f>
        <v>0</v>
      </c>
      <c r="K406" s="176" t="s">
        <v>5</v>
      </c>
      <c r="L406" s="40"/>
      <c r="M406" s="181" t="s">
        <v>5</v>
      </c>
      <c r="N406" s="182" t="s">
        <v>44</v>
      </c>
      <c r="O406" s="41"/>
      <c r="P406" s="183">
        <f>O406*H406</f>
        <v>0</v>
      </c>
      <c r="Q406" s="183">
        <v>0</v>
      </c>
      <c r="R406" s="183">
        <f>Q406*H406</f>
        <v>0</v>
      </c>
      <c r="S406" s="183">
        <v>0</v>
      </c>
      <c r="T406" s="184">
        <f>S406*H406</f>
        <v>0</v>
      </c>
      <c r="AR406" s="23" t="s">
        <v>165</v>
      </c>
      <c r="AT406" s="23" t="s">
        <v>160</v>
      </c>
      <c r="AU406" s="23" t="s">
        <v>165</v>
      </c>
      <c r="AY406" s="23" t="s">
        <v>157</v>
      </c>
      <c r="BE406" s="185">
        <f>IF(N406="základní",J406,0)</f>
        <v>0</v>
      </c>
      <c r="BF406" s="185">
        <f>IF(N406="snížená",J406,0)</f>
        <v>0</v>
      </c>
      <c r="BG406" s="185">
        <f>IF(N406="zákl. přenesená",J406,0)</f>
        <v>0</v>
      </c>
      <c r="BH406" s="185">
        <f>IF(N406="sníž. přenesená",J406,0)</f>
        <v>0</v>
      </c>
      <c r="BI406" s="185">
        <f>IF(N406="nulová",J406,0)</f>
        <v>0</v>
      </c>
      <c r="BJ406" s="23" t="s">
        <v>81</v>
      </c>
      <c r="BK406" s="185">
        <f>ROUND(I406*H406,2)</f>
        <v>0</v>
      </c>
      <c r="BL406" s="23" t="s">
        <v>165</v>
      </c>
      <c r="BM406" s="23" t="s">
        <v>1836</v>
      </c>
    </row>
    <row r="407" spans="2:47" s="1" customFormat="1" ht="27">
      <c r="B407" s="40"/>
      <c r="D407" s="187" t="s">
        <v>1453</v>
      </c>
      <c r="F407" s="197" t="s">
        <v>1759</v>
      </c>
      <c r="I407" s="148"/>
      <c r="L407" s="40"/>
      <c r="M407" s="196"/>
      <c r="N407" s="41"/>
      <c r="O407" s="41"/>
      <c r="P407" s="41"/>
      <c r="Q407" s="41"/>
      <c r="R407" s="41"/>
      <c r="S407" s="41"/>
      <c r="T407" s="69"/>
      <c r="AT407" s="23" t="s">
        <v>1453</v>
      </c>
      <c r="AU407" s="23" t="s">
        <v>165</v>
      </c>
    </row>
    <row r="408" spans="2:65" s="1" customFormat="1" ht="16.5" customHeight="1">
      <c r="B408" s="173"/>
      <c r="C408" s="174" t="s">
        <v>1261</v>
      </c>
      <c r="D408" s="174" t="s">
        <v>160</v>
      </c>
      <c r="E408" s="175" t="s">
        <v>1837</v>
      </c>
      <c r="F408" s="176" t="s">
        <v>1838</v>
      </c>
      <c r="G408" s="177" t="s">
        <v>458</v>
      </c>
      <c r="H408" s="178">
        <v>90</v>
      </c>
      <c r="I408" s="179"/>
      <c r="J408" s="180">
        <f>ROUND(I408*H408,2)</f>
        <v>0</v>
      </c>
      <c r="K408" s="176" t="s">
        <v>5</v>
      </c>
      <c r="L408" s="40"/>
      <c r="M408" s="181" t="s">
        <v>5</v>
      </c>
      <c r="N408" s="182" t="s">
        <v>44</v>
      </c>
      <c r="O408" s="41"/>
      <c r="P408" s="183">
        <f>O408*H408</f>
        <v>0</v>
      </c>
      <c r="Q408" s="183">
        <v>0</v>
      </c>
      <c r="R408" s="183">
        <f>Q408*H408</f>
        <v>0</v>
      </c>
      <c r="S408" s="183">
        <v>0</v>
      </c>
      <c r="T408" s="184">
        <f>S408*H408</f>
        <v>0</v>
      </c>
      <c r="AR408" s="23" t="s">
        <v>165</v>
      </c>
      <c r="AT408" s="23" t="s">
        <v>160</v>
      </c>
      <c r="AU408" s="23" t="s">
        <v>165</v>
      </c>
      <c r="AY408" s="23" t="s">
        <v>157</v>
      </c>
      <c r="BE408" s="185">
        <f>IF(N408="základní",J408,0)</f>
        <v>0</v>
      </c>
      <c r="BF408" s="185">
        <f>IF(N408="snížená",J408,0)</f>
        <v>0</v>
      </c>
      <c r="BG408" s="185">
        <f>IF(N408="zákl. přenesená",J408,0)</f>
        <v>0</v>
      </c>
      <c r="BH408" s="185">
        <f>IF(N408="sníž. přenesená",J408,0)</f>
        <v>0</v>
      </c>
      <c r="BI408" s="185">
        <f>IF(N408="nulová",J408,0)</f>
        <v>0</v>
      </c>
      <c r="BJ408" s="23" t="s">
        <v>81</v>
      </c>
      <c r="BK408" s="185">
        <f>ROUND(I408*H408,2)</f>
        <v>0</v>
      </c>
      <c r="BL408" s="23" t="s">
        <v>165</v>
      </c>
      <c r="BM408" s="23" t="s">
        <v>1839</v>
      </c>
    </row>
    <row r="409" spans="2:47" s="1" customFormat="1" ht="27">
      <c r="B409" s="40"/>
      <c r="D409" s="187" t="s">
        <v>1453</v>
      </c>
      <c r="F409" s="197" t="s">
        <v>1759</v>
      </c>
      <c r="I409" s="148"/>
      <c r="L409" s="40"/>
      <c r="M409" s="196"/>
      <c r="N409" s="41"/>
      <c r="O409" s="41"/>
      <c r="P409" s="41"/>
      <c r="Q409" s="41"/>
      <c r="R409" s="41"/>
      <c r="S409" s="41"/>
      <c r="T409" s="69"/>
      <c r="AT409" s="23" t="s">
        <v>1453</v>
      </c>
      <c r="AU409" s="23" t="s">
        <v>165</v>
      </c>
    </row>
    <row r="410" spans="2:63" s="13" customFormat="1" ht="21.6" customHeight="1">
      <c r="B410" s="219"/>
      <c r="D410" s="220" t="s">
        <v>72</v>
      </c>
      <c r="E410" s="220" t="s">
        <v>1690</v>
      </c>
      <c r="F410" s="220" t="s">
        <v>1691</v>
      </c>
      <c r="I410" s="221"/>
      <c r="J410" s="222">
        <f>BK410</f>
        <v>0</v>
      </c>
      <c r="L410" s="219"/>
      <c r="M410" s="223"/>
      <c r="N410" s="224"/>
      <c r="O410" s="224"/>
      <c r="P410" s="225">
        <f>SUM(P411:P413)</f>
        <v>0</v>
      </c>
      <c r="Q410" s="224"/>
      <c r="R410" s="225">
        <f>SUM(R411:R413)</f>
        <v>0</v>
      </c>
      <c r="S410" s="224"/>
      <c r="T410" s="226">
        <f>SUM(T411:T413)</f>
        <v>0</v>
      </c>
      <c r="AR410" s="220" t="s">
        <v>81</v>
      </c>
      <c r="AT410" s="227" t="s">
        <v>72</v>
      </c>
      <c r="AU410" s="227" t="s">
        <v>158</v>
      </c>
      <c r="AY410" s="220" t="s">
        <v>157</v>
      </c>
      <c r="BK410" s="228">
        <f>SUM(BK411:BK413)</f>
        <v>0</v>
      </c>
    </row>
    <row r="411" spans="2:65" s="1" customFormat="1" ht="16.5" customHeight="1">
      <c r="B411" s="173"/>
      <c r="C411" s="174" t="s">
        <v>1266</v>
      </c>
      <c r="D411" s="174" t="s">
        <v>160</v>
      </c>
      <c r="E411" s="175" t="s">
        <v>1840</v>
      </c>
      <c r="F411" s="176" t="s">
        <v>1841</v>
      </c>
      <c r="G411" s="177" t="s">
        <v>458</v>
      </c>
      <c r="H411" s="178">
        <v>90</v>
      </c>
      <c r="I411" s="179"/>
      <c r="J411" s="180">
        <f>ROUND(I411*H411,2)</f>
        <v>0</v>
      </c>
      <c r="K411" s="176" t="s">
        <v>5</v>
      </c>
      <c r="L411" s="40"/>
      <c r="M411" s="181" t="s">
        <v>5</v>
      </c>
      <c r="N411" s="182" t="s">
        <v>44</v>
      </c>
      <c r="O411" s="41"/>
      <c r="P411" s="183">
        <f>O411*H411</f>
        <v>0</v>
      </c>
      <c r="Q411" s="183">
        <v>0</v>
      </c>
      <c r="R411" s="183">
        <f>Q411*H411</f>
        <v>0</v>
      </c>
      <c r="S411" s="183">
        <v>0</v>
      </c>
      <c r="T411" s="184">
        <f>S411*H411</f>
        <v>0</v>
      </c>
      <c r="AR411" s="23" t="s">
        <v>165</v>
      </c>
      <c r="AT411" s="23" t="s">
        <v>160</v>
      </c>
      <c r="AU411" s="23" t="s">
        <v>165</v>
      </c>
      <c r="AY411" s="23" t="s">
        <v>157</v>
      </c>
      <c r="BE411" s="185">
        <f>IF(N411="základní",J411,0)</f>
        <v>0</v>
      </c>
      <c r="BF411" s="185">
        <f>IF(N411="snížená",J411,0)</f>
        <v>0</v>
      </c>
      <c r="BG411" s="185">
        <f>IF(N411="zákl. přenesená",J411,0)</f>
        <v>0</v>
      </c>
      <c r="BH411" s="185">
        <f>IF(N411="sníž. přenesená",J411,0)</f>
        <v>0</v>
      </c>
      <c r="BI411" s="185">
        <f>IF(N411="nulová",J411,0)</f>
        <v>0</v>
      </c>
      <c r="BJ411" s="23" t="s">
        <v>81</v>
      </c>
      <c r="BK411" s="185">
        <f>ROUND(I411*H411,2)</f>
        <v>0</v>
      </c>
      <c r="BL411" s="23" t="s">
        <v>165</v>
      </c>
      <c r="BM411" s="23" t="s">
        <v>1842</v>
      </c>
    </row>
    <row r="412" spans="2:65" s="1" customFormat="1" ht="16.5" customHeight="1">
      <c r="B412" s="173"/>
      <c r="C412" s="174" t="s">
        <v>1271</v>
      </c>
      <c r="D412" s="174" t="s">
        <v>160</v>
      </c>
      <c r="E412" s="175" t="s">
        <v>1843</v>
      </c>
      <c r="F412" s="176" t="s">
        <v>1844</v>
      </c>
      <c r="G412" s="177" t="s">
        <v>458</v>
      </c>
      <c r="H412" s="178">
        <v>90</v>
      </c>
      <c r="I412" s="179"/>
      <c r="J412" s="180">
        <f>ROUND(I412*H412,2)</f>
        <v>0</v>
      </c>
      <c r="K412" s="176" t="s">
        <v>5</v>
      </c>
      <c r="L412" s="40"/>
      <c r="M412" s="181" t="s">
        <v>5</v>
      </c>
      <c r="N412" s="182" t="s">
        <v>44</v>
      </c>
      <c r="O412" s="41"/>
      <c r="P412" s="183">
        <f>O412*H412</f>
        <v>0</v>
      </c>
      <c r="Q412" s="183">
        <v>0</v>
      </c>
      <c r="R412" s="183">
        <f>Q412*H412</f>
        <v>0</v>
      </c>
      <c r="S412" s="183">
        <v>0</v>
      </c>
      <c r="T412" s="184">
        <f>S412*H412</f>
        <v>0</v>
      </c>
      <c r="AR412" s="23" t="s">
        <v>165</v>
      </c>
      <c r="AT412" s="23" t="s">
        <v>160</v>
      </c>
      <c r="AU412" s="23" t="s">
        <v>165</v>
      </c>
      <c r="AY412" s="23" t="s">
        <v>157</v>
      </c>
      <c r="BE412" s="185">
        <f>IF(N412="základní",J412,0)</f>
        <v>0</v>
      </c>
      <c r="BF412" s="185">
        <f>IF(N412="snížená",J412,0)</f>
        <v>0</v>
      </c>
      <c r="BG412" s="185">
        <f>IF(N412="zákl. přenesená",J412,0)</f>
        <v>0</v>
      </c>
      <c r="BH412" s="185">
        <f>IF(N412="sníž. přenesená",J412,0)</f>
        <v>0</v>
      </c>
      <c r="BI412" s="185">
        <f>IF(N412="nulová",J412,0)</f>
        <v>0</v>
      </c>
      <c r="BJ412" s="23" t="s">
        <v>81</v>
      </c>
      <c r="BK412" s="185">
        <f>ROUND(I412*H412,2)</f>
        <v>0</v>
      </c>
      <c r="BL412" s="23" t="s">
        <v>165</v>
      </c>
      <c r="BM412" s="23" t="s">
        <v>1845</v>
      </c>
    </row>
    <row r="413" spans="2:47" s="1" customFormat="1" ht="27">
      <c r="B413" s="40"/>
      <c r="D413" s="187" t="s">
        <v>1453</v>
      </c>
      <c r="F413" s="197" t="s">
        <v>1582</v>
      </c>
      <c r="I413" s="148"/>
      <c r="L413" s="40"/>
      <c r="M413" s="196"/>
      <c r="N413" s="41"/>
      <c r="O413" s="41"/>
      <c r="P413" s="41"/>
      <c r="Q413" s="41"/>
      <c r="R413" s="41"/>
      <c r="S413" s="41"/>
      <c r="T413" s="69"/>
      <c r="AT413" s="23" t="s">
        <v>1453</v>
      </c>
      <c r="AU413" s="23" t="s">
        <v>165</v>
      </c>
    </row>
    <row r="414" spans="2:63" s="13" customFormat="1" ht="21.6" customHeight="1">
      <c r="B414" s="219"/>
      <c r="D414" s="220" t="s">
        <v>72</v>
      </c>
      <c r="E414" s="220" t="s">
        <v>1533</v>
      </c>
      <c r="F414" s="220" t="s">
        <v>1534</v>
      </c>
      <c r="I414" s="221"/>
      <c r="J414" s="222">
        <f>BK414</f>
        <v>0</v>
      </c>
      <c r="L414" s="219"/>
      <c r="M414" s="223"/>
      <c r="N414" s="224"/>
      <c r="O414" s="224"/>
      <c r="P414" s="225">
        <f>SUM(P415:P421)</f>
        <v>0</v>
      </c>
      <c r="Q414" s="224"/>
      <c r="R414" s="225">
        <f>SUM(R415:R421)</f>
        <v>0</v>
      </c>
      <c r="S414" s="224"/>
      <c r="T414" s="226">
        <f>SUM(T415:T421)</f>
        <v>0</v>
      </c>
      <c r="AR414" s="220" t="s">
        <v>81</v>
      </c>
      <c r="AT414" s="227" t="s">
        <v>72</v>
      </c>
      <c r="AU414" s="227" t="s">
        <v>158</v>
      </c>
      <c r="AY414" s="220" t="s">
        <v>157</v>
      </c>
      <c r="BK414" s="228">
        <f>SUM(BK415:BK421)</f>
        <v>0</v>
      </c>
    </row>
    <row r="415" spans="2:65" s="1" customFormat="1" ht="16.5" customHeight="1">
      <c r="B415" s="173"/>
      <c r="C415" s="174" t="s">
        <v>1277</v>
      </c>
      <c r="D415" s="174" t="s">
        <v>160</v>
      </c>
      <c r="E415" s="175" t="s">
        <v>1846</v>
      </c>
      <c r="F415" s="176" t="s">
        <v>1540</v>
      </c>
      <c r="G415" s="177" t="s">
        <v>1480</v>
      </c>
      <c r="H415" s="178">
        <v>1</v>
      </c>
      <c r="I415" s="179"/>
      <c r="J415" s="180">
        <f aca="true" t="shared" si="70" ref="J415:J421">ROUND(I415*H415,2)</f>
        <v>0</v>
      </c>
      <c r="K415" s="176" t="s">
        <v>5</v>
      </c>
      <c r="L415" s="40"/>
      <c r="M415" s="181" t="s">
        <v>5</v>
      </c>
      <c r="N415" s="182" t="s">
        <v>44</v>
      </c>
      <c r="O415" s="41"/>
      <c r="P415" s="183">
        <f aca="true" t="shared" si="71" ref="P415:P421">O415*H415</f>
        <v>0</v>
      </c>
      <c r="Q415" s="183">
        <v>0</v>
      </c>
      <c r="R415" s="183">
        <f aca="true" t="shared" si="72" ref="R415:R421">Q415*H415</f>
        <v>0</v>
      </c>
      <c r="S415" s="183">
        <v>0</v>
      </c>
      <c r="T415" s="184">
        <f aca="true" t="shared" si="73" ref="T415:T421">S415*H415</f>
        <v>0</v>
      </c>
      <c r="AR415" s="23" t="s">
        <v>165</v>
      </c>
      <c r="AT415" s="23" t="s">
        <v>160</v>
      </c>
      <c r="AU415" s="23" t="s">
        <v>165</v>
      </c>
      <c r="AY415" s="23" t="s">
        <v>157</v>
      </c>
      <c r="BE415" s="185">
        <f aca="true" t="shared" si="74" ref="BE415:BE421">IF(N415="základní",J415,0)</f>
        <v>0</v>
      </c>
      <c r="BF415" s="185">
        <f aca="true" t="shared" si="75" ref="BF415:BF421">IF(N415="snížená",J415,0)</f>
        <v>0</v>
      </c>
      <c r="BG415" s="185">
        <f aca="true" t="shared" si="76" ref="BG415:BG421">IF(N415="zákl. přenesená",J415,0)</f>
        <v>0</v>
      </c>
      <c r="BH415" s="185">
        <f aca="true" t="shared" si="77" ref="BH415:BH421">IF(N415="sníž. přenesená",J415,0)</f>
        <v>0</v>
      </c>
      <c r="BI415" s="185">
        <f aca="true" t="shared" si="78" ref="BI415:BI421">IF(N415="nulová",J415,0)</f>
        <v>0</v>
      </c>
      <c r="BJ415" s="23" t="s">
        <v>81</v>
      </c>
      <c r="BK415" s="185">
        <f aca="true" t="shared" si="79" ref="BK415:BK421">ROUND(I415*H415,2)</f>
        <v>0</v>
      </c>
      <c r="BL415" s="23" t="s">
        <v>165</v>
      </c>
      <c r="BM415" s="23" t="s">
        <v>1847</v>
      </c>
    </row>
    <row r="416" spans="2:65" s="1" customFormat="1" ht="16.5" customHeight="1">
      <c r="B416" s="173"/>
      <c r="C416" s="174" t="s">
        <v>1282</v>
      </c>
      <c r="D416" s="174" t="s">
        <v>160</v>
      </c>
      <c r="E416" s="175" t="s">
        <v>1848</v>
      </c>
      <c r="F416" s="176" t="s">
        <v>1542</v>
      </c>
      <c r="G416" s="177" t="s">
        <v>1452</v>
      </c>
      <c r="H416" s="178">
        <v>1</v>
      </c>
      <c r="I416" s="179"/>
      <c r="J416" s="180">
        <f t="shared" si="70"/>
        <v>0</v>
      </c>
      <c r="K416" s="176" t="s">
        <v>5</v>
      </c>
      <c r="L416" s="40"/>
      <c r="M416" s="181" t="s">
        <v>5</v>
      </c>
      <c r="N416" s="182" t="s">
        <v>44</v>
      </c>
      <c r="O416" s="41"/>
      <c r="P416" s="183">
        <f t="shared" si="71"/>
        <v>0</v>
      </c>
      <c r="Q416" s="183">
        <v>0</v>
      </c>
      <c r="R416" s="183">
        <f t="shared" si="72"/>
        <v>0</v>
      </c>
      <c r="S416" s="183">
        <v>0</v>
      </c>
      <c r="T416" s="184">
        <f t="shared" si="73"/>
        <v>0</v>
      </c>
      <c r="AR416" s="23" t="s">
        <v>165</v>
      </c>
      <c r="AT416" s="23" t="s">
        <v>160</v>
      </c>
      <c r="AU416" s="23" t="s">
        <v>165</v>
      </c>
      <c r="AY416" s="23" t="s">
        <v>157</v>
      </c>
      <c r="BE416" s="185">
        <f t="shared" si="74"/>
        <v>0</v>
      </c>
      <c r="BF416" s="185">
        <f t="shared" si="75"/>
        <v>0</v>
      </c>
      <c r="BG416" s="185">
        <f t="shared" si="76"/>
        <v>0</v>
      </c>
      <c r="BH416" s="185">
        <f t="shared" si="77"/>
        <v>0</v>
      </c>
      <c r="BI416" s="185">
        <f t="shared" si="78"/>
        <v>0</v>
      </c>
      <c r="BJ416" s="23" t="s">
        <v>81</v>
      </c>
      <c r="BK416" s="185">
        <f t="shared" si="79"/>
        <v>0</v>
      </c>
      <c r="BL416" s="23" t="s">
        <v>165</v>
      </c>
      <c r="BM416" s="23" t="s">
        <v>1849</v>
      </c>
    </row>
    <row r="417" spans="2:65" s="1" customFormat="1" ht="16.5" customHeight="1">
      <c r="B417" s="173"/>
      <c r="C417" s="174" t="s">
        <v>1287</v>
      </c>
      <c r="D417" s="174" t="s">
        <v>160</v>
      </c>
      <c r="E417" s="175" t="s">
        <v>1850</v>
      </c>
      <c r="F417" s="176" t="s">
        <v>1544</v>
      </c>
      <c r="G417" s="177" t="s">
        <v>1383</v>
      </c>
      <c r="H417" s="178">
        <v>4</v>
      </c>
      <c r="I417" s="179"/>
      <c r="J417" s="180">
        <f t="shared" si="70"/>
        <v>0</v>
      </c>
      <c r="K417" s="176" t="s">
        <v>5</v>
      </c>
      <c r="L417" s="40"/>
      <c r="M417" s="181" t="s">
        <v>5</v>
      </c>
      <c r="N417" s="182" t="s">
        <v>44</v>
      </c>
      <c r="O417" s="41"/>
      <c r="P417" s="183">
        <f t="shared" si="71"/>
        <v>0</v>
      </c>
      <c r="Q417" s="183">
        <v>0</v>
      </c>
      <c r="R417" s="183">
        <f t="shared" si="72"/>
        <v>0</v>
      </c>
      <c r="S417" s="183">
        <v>0</v>
      </c>
      <c r="T417" s="184">
        <f t="shared" si="73"/>
        <v>0</v>
      </c>
      <c r="AR417" s="23" t="s">
        <v>165</v>
      </c>
      <c r="AT417" s="23" t="s">
        <v>160</v>
      </c>
      <c r="AU417" s="23" t="s">
        <v>165</v>
      </c>
      <c r="AY417" s="23" t="s">
        <v>157</v>
      </c>
      <c r="BE417" s="185">
        <f t="shared" si="74"/>
        <v>0</v>
      </c>
      <c r="BF417" s="185">
        <f t="shared" si="75"/>
        <v>0</v>
      </c>
      <c r="BG417" s="185">
        <f t="shared" si="76"/>
        <v>0</v>
      </c>
      <c r="BH417" s="185">
        <f t="shared" si="77"/>
        <v>0</v>
      </c>
      <c r="BI417" s="185">
        <f t="shared" si="78"/>
        <v>0</v>
      </c>
      <c r="BJ417" s="23" t="s">
        <v>81</v>
      </c>
      <c r="BK417" s="185">
        <f t="shared" si="79"/>
        <v>0</v>
      </c>
      <c r="BL417" s="23" t="s">
        <v>165</v>
      </c>
      <c r="BM417" s="23" t="s">
        <v>1851</v>
      </c>
    </row>
    <row r="418" spans="2:65" s="1" customFormat="1" ht="16.5" customHeight="1">
      <c r="B418" s="173"/>
      <c r="C418" s="174" t="s">
        <v>1292</v>
      </c>
      <c r="D418" s="174" t="s">
        <v>160</v>
      </c>
      <c r="E418" s="175" t="s">
        <v>1852</v>
      </c>
      <c r="F418" s="176" t="s">
        <v>1853</v>
      </c>
      <c r="G418" s="177" t="s">
        <v>1738</v>
      </c>
      <c r="H418" s="178">
        <v>1</v>
      </c>
      <c r="I418" s="179"/>
      <c r="J418" s="180">
        <f t="shared" si="70"/>
        <v>0</v>
      </c>
      <c r="K418" s="176" t="s">
        <v>5</v>
      </c>
      <c r="L418" s="40"/>
      <c r="M418" s="181" t="s">
        <v>5</v>
      </c>
      <c r="N418" s="182" t="s">
        <v>44</v>
      </c>
      <c r="O418" s="41"/>
      <c r="P418" s="183">
        <f t="shared" si="71"/>
        <v>0</v>
      </c>
      <c r="Q418" s="183">
        <v>0</v>
      </c>
      <c r="R418" s="183">
        <f t="shared" si="72"/>
        <v>0</v>
      </c>
      <c r="S418" s="183">
        <v>0</v>
      </c>
      <c r="T418" s="184">
        <f t="shared" si="73"/>
        <v>0</v>
      </c>
      <c r="AR418" s="23" t="s">
        <v>165</v>
      </c>
      <c r="AT418" s="23" t="s">
        <v>160</v>
      </c>
      <c r="AU418" s="23" t="s">
        <v>165</v>
      </c>
      <c r="AY418" s="23" t="s">
        <v>157</v>
      </c>
      <c r="BE418" s="185">
        <f t="shared" si="74"/>
        <v>0</v>
      </c>
      <c r="BF418" s="185">
        <f t="shared" si="75"/>
        <v>0</v>
      </c>
      <c r="BG418" s="185">
        <f t="shared" si="76"/>
        <v>0</v>
      </c>
      <c r="BH418" s="185">
        <f t="shared" si="77"/>
        <v>0</v>
      </c>
      <c r="BI418" s="185">
        <f t="shared" si="78"/>
        <v>0</v>
      </c>
      <c r="BJ418" s="23" t="s">
        <v>81</v>
      </c>
      <c r="BK418" s="185">
        <f t="shared" si="79"/>
        <v>0</v>
      </c>
      <c r="BL418" s="23" t="s">
        <v>165</v>
      </c>
      <c r="BM418" s="23" t="s">
        <v>1854</v>
      </c>
    </row>
    <row r="419" spans="2:65" s="1" customFormat="1" ht="16.5" customHeight="1">
      <c r="B419" s="173"/>
      <c r="C419" s="174" t="s">
        <v>1297</v>
      </c>
      <c r="D419" s="174" t="s">
        <v>160</v>
      </c>
      <c r="E419" s="175" t="s">
        <v>1855</v>
      </c>
      <c r="F419" s="176" t="s">
        <v>1744</v>
      </c>
      <c r="G419" s="177" t="s">
        <v>1452</v>
      </c>
      <c r="H419" s="178">
        <v>1</v>
      </c>
      <c r="I419" s="179"/>
      <c r="J419" s="180">
        <f t="shared" si="70"/>
        <v>0</v>
      </c>
      <c r="K419" s="176" t="s">
        <v>5</v>
      </c>
      <c r="L419" s="40"/>
      <c r="M419" s="181" t="s">
        <v>5</v>
      </c>
      <c r="N419" s="182" t="s">
        <v>44</v>
      </c>
      <c r="O419" s="41"/>
      <c r="P419" s="183">
        <f t="shared" si="71"/>
        <v>0</v>
      </c>
      <c r="Q419" s="183">
        <v>0</v>
      </c>
      <c r="R419" s="183">
        <f t="shared" si="72"/>
        <v>0</v>
      </c>
      <c r="S419" s="183">
        <v>0</v>
      </c>
      <c r="T419" s="184">
        <f t="shared" si="73"/>
        <v>0</v>
      </c>
      <c r="AR419" s="23" t="s">
        <v>165</v>
      </c>
      <c r="AT419" s="23" t="s">
        <v>160</v>
      </c>
      <c r="AU419" s="23" t="s">
        <v>165</v>
      </c>
      <c r="AY419" s="23" t="s">
        <v>157</v>
      </c>
      <c r="BE419" s="185">
        <f t="shared" si="74"/>
        <v>0</v>
      </c>
      <c r="BF419" s="185">
        <f t="shared" si="75"/>
        <v>0</v>
      </c>
      <c r="BG419" s="185">
        <f t="shared" si="76"/>
        <v>0</v>
      </c>
      <c r="BH419" s="185">
        <f t="shared" si="77"/>
        <v>0</v>
      </c>
      <c r="BI419" s="185">
        <f t="shared" si="78"/>
        <v>0</v>
      </c>
      <c r="BJ419" s="23" t="s">
        <v>81</v>
      </c>
      <c r="BK419" s="185">
        <f t="shared" si="79"/>
        <v>0</v>
      </c>
      <c r="BL419" s="23" t="s">
        <v>165</v>
      </c>
      <c r="BM419" s="23" t="s">
        <v>1856</v>
      </c>
    </row>
    <row r="420" spans="2:65" s="1" customFormat="1" ht="16.5" customHeight="1">
      <c r="B420" s="173"/>
      <c r="C420" s="174" t="s">
        <v>1301</v>
      </c>
      <c r="D420" s="174" t="s">
        <v>160</v>
      </c>
      <c r="E420" s="175" t="s">
        <v>1857</v>
      </c>
      <c r="F420" s="176" t="s">
        <v>1858</v>
      </c>
      <c r="G420" s="177" t="s">
        <v>1738</v>
      </c>
      <c r="H420" s="178">
        <v>1</v>
      </c>
      <c r="I420" s="179"/>
      <c r="J420" s="180">
        <f t="shared" si="70"/>
        <v>0</v>
      </c>
      <c r="K420" s="176" t="s">
        <v>5</v>
      </c>
      <c r="L420" s="40"/>
      <c r="M420" s="181" t="s">
        <v>5</v>
      </c>
      <c r="N420" s="182" t="s">
        <v>44</v>
      </c>
      <c r="O420" s="41"/>
      <c r="P420" s="183">
        <f t="shared" si="71"/>
        <v>0</v>
      </c>
      <c r="Q420" s="183">
        <v>0</v>
      </c>
      <c r="R420" s="183">
        <f t="shared" si="72"/>
        <v>0</v>
      </c>
      <c r="S420" s="183">
        <v>0</v>
      </c>
      <c r="T420" s="184">
        <f t="shared" si="73"/>
        <v>0</v>
      </c>
      <c r="AR420" s="23" t="s">
        <v>165</v>
      </c>
      <c r="AT420" s="23" t="s">
        <v>160</v>
      </c>
      <c r="AU420" s="23" t="s">
        <v>165</v>
      </c>
      <c r="AY420" s="23" t="s">
        <v>157</v>
      </c>
      <c r="BE420" s="185">
        <f t="shared" si="74"/>
        <v>0</v>
      </c>
      <c r="BF420" s="185">
        <f t="shared" si="75"/>
        <v>0</v>
      </c>
      <c r="BG420" s="185">
        <f t="shared" si="76"/>
        <v>0</v>
      </c>
      <c r="BH420" s="185">
        <f t="shared" si="77"/>
        <v>0</v>
      </c>
      <c r="BI420" s="185">
        <f t="shared" si="78"/>
        <v>0</v>
      </c>
      <c r="BJ420" s="23" t="s">
        <v>81</v>
      </c>
      <c r="BK420" s="185">
        <f t="shared" si="79"/>
        <v>0</v>
      </c>
      <c r="BL420" s="23" t="s">
        <v>165</v>
      </c>
      <c r="BM420" s="23" t="s">
        <v>1859</v>
      </c>
    </row>
    <row r="421" spans="2:65" s="1" customFormat="1" ht="16.5" customHeight="1">
      <c r="B421" s="173"/>
      <c r="C421" s="174" t="s">
        <v>1305</v>
      </c>
      <c r="D421" s="174" t="s">
        <v>160</v>
      </c>
      <c r="E421" s="175" t="s">
        <v>1860</v>
      </c>
      <c r="F421" s="176" t="s">
        <v>1550</v>
      </c>
      <c r="G421" s="177" t="s">
        <v>1005</v>
      </c>
      <c r="H421" s="178">
        <v>1</v>
      </c>
      <c r="I421" s="179"/>
      <c r="J421" s="180">
        <f t="shared" si="70"/>
        <v>0</v>
      </c>
      <c r="K421" s="176" t="s">
        <v>5</v>
      </c>
      <c r="L421" s="40"/>
      <c r="M421" s="181" t="s">
        <v>5</v>
      </c>
      <c r="N421" s="182" t="s">
        <v>44</v>
      </c>
      <c r="O421" s="41"/>
      <c r="P421" s="183">
        <f t="shared" si="71"/>
        <v>0</v>
      </c>
      <c r="Q421" s="183">
        <v>0</v>
      </c>
      <c r="R421" s="183">
        <f t="shared" si="72"/>
        <v>0</v>
      </c>
      <c r="S421" s="183">
        <v>0</v>
      </c>
      <c r="T421" s="184">
        <f t="shared" si="73"/>
        <v>0</v>
      </c>
      <c r="AR421" s="23" t="s">
        <v>165</v>
      </c>
      <c r="AT421" s="23" t="s">
        <v>160</v>
      </c>
      <c r="AU421" s="23" t="s">
        <v>165</v>
      </c>
      <c r="AY421" s="23" t="s">
        <v>157</v>
      </c>
      <c r="BE421" s="185">
        <f t="shared" si="74"/>
        <v>0</v>
      </c>
      <c r="BF421" s="185">
        <f t="shared" si="75"/>
        <v>0</v>
      </c>
      <c r="BG421" s="185">
        <f t="shared" si="76"/>
        <v>0</v>
      </c>
      <c r="BH421" s="185">
        <f t="shared" si="77"/>
        <v>0</v>
      </c>
      <c r="BI421" s="185">
        <f t="shared" si="78"/>
        <v>0</v>
      </c>
      <c r="BJ421" s="23" t="s">
        <v>81</v>
      </c>
      <c r="BK421" s="185">
        <f t="shared" si="79"/>
        <v>0</v>
      </c>
      <c r="BL421" s="23" t="s">
        <v>165</v>
      </c>
      <c r="BM421" s="23" t="s">
        <v>1861</v>
      </c>
    </row>
    <row r="422" spans="2:63" s="10" customFormat="1" ht="22.35" customHeight="1">
      <c r="B422" s="160"/>
      <c r="D422" s="161" t="s">
        <v>72</v>
      </c>
      <c r="E422" s="171" t="s">
        <v>1862</v>
      </c>
      <c r="F422" s="171" t="s">
        <v>1863</v>
      </c>
      <c r="I422" s="163"/>
      <c r="J422" s="172">
        <f>BK422</f>
        <v>0</v>
      </c>
      <c r="L422" s="160"/>
      <c r="M422" s="165"/>
      <c r="N422" s="166"/>
      <c r="O422" s="166"/>
      <c r="P422" s="167">
        <f>P423+P442+P448+P454+P461+P466+P469</f>
        <v>0</v>
      </c>
      <c r="Q422" s="166"/>
      <c r="R422" s="167">
        <f>R423+R442+R448+R454+R461+R466+R469</f>
        <v>0</v>
      </c>
      <c r="S422" s="166"/>
      <c r="T422" s="168">
        <f>T423+T442+T448+T454+T461+T466+T469</f>
        <v>0</v>
      </c>
      <c r="AR422" s="161" t="s">
        <v>83</v>
      </c>
      <c r="AT422" s="169" t="s">
        <v>72</v>
      </c>
      <c r="AU422" s="169" t="s">
        <v>83</v>
      </c>
      <c r="AY422" s="161" t="s">
        <v>157</v>
      </c>
      <c r="BK422" s="170">
        <f>BK423+BK442+BK448+BK454+BK461+BK466+BK469</f>
        <v>0</v>
      </c>
    </row>
    <row r="423" spans="2:63" s="13" customFormat="1" ht="14.45" customHeight="1">
      <c r="B423" s="219"/>
      <c r="D423" s="220" t="s">
        <v>72</v>
      </c>
      <c r="E423" s="220" t="s">
        <v>1449</v>
      </c>
      <c r="F423" s="220" t="s">
        <v>1450</v>
      </c>
      <c r="I423" s="221"/>
      <c r="J423" s="222">
        <f>BK423</f>
        <v>0</v>
      </c>
      <c r="L423" s="219"/>
      <c r="M423" s="223"/>
      <c r="N423" s="224"/>
      <c r="O423" s="224"/>
      <c r="P423" s="225">
        <f>SUM(P424:P441)</f>
        <v>0</v>
      </c>
      <c r="Q423" s="224"/>
      <c r="R423" s="225">
        <f>SUM(R424:R441)</f>
        <v>0</v>
      </c>
      <c r="S423" s="224"/>
      <c r="T423" s="226">
        <f>SUM(T424:T441)</f>
        <v>0</v>
      </c>
      <c r="AR423" s="220" t="s">
        <v>81</v>
      </c>
      <c r="AT423" s="227" t="s">
        <v>72</v>
      </c>
      <c r="AU423" s="227" t="s">
        <v>158</v>
      </c>
      <c r="AY423" s="220" t="s">
        <v>157</v>
      </c>
      <c r="BK423" s="228">
        <f>SUM(BK424:BK441)</f>
        <v>0</v>
      </c>
    </row>
    <row r="424" spans="2:65" s="1" customFormat="1" ht="16.5" customHeight="1">
      <c r="B424" s="173"/>
      <c r="C424" s="174" t="s">
        <v>1310</v>
      </c>
      <c r="D424" s="174" t="s">
        <v>160</v>
      </c>
      <c r="E424" s="175" t="s">
        <v>1864</v>
      </c>
      <c r="F424" s="176" t="s">
        <v>1865</v>
      </c>
      <c r="G424" s="177" t="s">
        <v>1452</v>
      </c>
      <c r="H424" s="178">
        <v>0</v>
      </c>
      <c r="I424" s="179"/>
      <c r="J424" s="180">
        <f>ROUND(I424*H424,2)</f>
        <v>0</v>
      </c>
      <c r="K424" s="176" t="s">
        <v>5</v>
      </c>
      <c r="L424" s="40"/>
      <c r="M424" s="181" t="s">
        <v>5</v>
      </c>
      <c r="N424" s="182" t="s">
        <v>44</v>
      </c>
      <c r="O424" s="41"/>
      <c r="P424" s="183">
        <f>O424*H424</f>
        <v>0</v>
      </c>
      <c r="Q424" s="183">
        <v>0</v>
      </c>
      <c r="R424" s="183">
        <f>Q424*H424</f>
        <v>0</v>
      </c>
      <c r="S424" s="183">
        <v>0</v>
      </c>
      <c r="T424" s="184">
        <f>S424*H424</f>
        <v>0</v>
      </c>
      <c r="AR424" s="23" t="s">
        <v>165</v>
      </c>
      <c r="AT424" s="23" t="s">
        <v>160</v>
      </c>
      <c r="AU424" s="23" t="s">
        <v>165</v>
      </c>
      <c r="AY424" s="23" t="s">
        <v>157</v>
      </c>
      <c r="BE424" s="185">
        <f>IF(N424="základní",J424,0)</f>
        <v>0</v>
      </c>
      <c r="BF424" s="185">
        <f>IF(N424="snížená",J424,0)</f>
        <v>0</v>
      </c>
      <c r="BG424" s="185">
        <f>IF(N424="zákl. přenesená",J424,0)</f>
        <v>0</v>
      </c>
      <c r="BH424" s="185">
        <f>IF(N424="sníž. přenesená",J424,0)</f>
        <v>0</v>
      </c>
      <c r="BI424" s="185">
        <f>IF(N424="nulová",J424,0)</f>
        <v>0</v>
      </c>
      <c r="BJ424" s="23" t="s">
        <v>81</v>
      </c>
      <c r="BK424" s="185">
        <f>ROUND(I424*H424,2)</f>
        <v>0</v>
      </c>
      <c r="BL424" s="23" t="s">
        <v>165</v>
      </c>
      <c r="BM424" s="23" t="s">
        <v>1866</v>
      </c>
    </row>
    <row r="425" spans="2:47" s="1" customFormat="1" ht="27">
      <c r="B425" s="40"/>
      <c r="D425" s="187" t="s">
        <v>1453</v>
      </c>
      <c r="F425" s="197" t="s">
        <v>1759</v>
      </c>
      <c r="I425" s="148"/>
      <c r="L425" s="40"/>
      <c r="M425" s="196"/>
      <c r="N425" s="41"/>
      <c r="O425" s="41"/>
      <c r="P425" s="41"/>
      <c r="Q425" s="41"/>
      <c r="R425" s="41"/>
      <c r="S425" s="41"/>
      <c r="T425" s="69"/>
      <c r="AT425" s="23" t="s">
        <v>1453</v>
      </c>
      <c r="AU425" s="23" t="s">
        <v>165</v>
      </c>
    </row>
    <row r="426" spans="2:65" s="1" customFormat="1" ht="16.5" customHeight="1">
      <c r="B426" s="173"/>
      <c r="C426" s="174" t="s">
        <v>1315</v>
      </c>
      <c r="D426" s="174" t="s">
        <v>160</v>
      </c>
      <c r="E426" s="175" t="s">
        <v>1867</v>
      </c>
      <c r="F426" s="176" t="s">
        <v>1868</v>
      </c>
      <c r="G426" s="177" t="s">
        <v>1452</v>
      </c>
      <c r="H426" s="178">
        <v>0</v>
      </c>
      <c r="I426" s="179"/>
      <c r="J426" s="180">
        <f>ROUND(I426*H426,2)</f>
        <v>0</v>
      </c>
      <c r="K426" s="176" t="s">
        <v>5</v>
      </c>
      <c r="L426" s="40"/>
      <c r="M426" s="181" t="s">
        <v>5</v>
      </c>
      <c r="N426" s="182" t="s">
        <v>44</v>
      </c>
      <c r="O426" s="41"/>
      <c r="P426" s="183">
        <f>O426*H426</f>
        <v>0</v>
      </c>
      <c r="Q426" s="183">
        <v>0</v>
      </c>
      <c r="R426" s="183">
        <f>Q426*H426</f>
        <v>0</v>
      </c>
      <c r="S426" s="183">
        <v>0</v>
      </c>
      <c r="T426" s="184">
        <f>S426*H426</f>
        <v>0</v>
      </c>
      <c r="AR426" s="23" t="s">
        <v>165</v>
      </c>
      <c r="AT426" s="23" t="s">
        <v>160</v>
      </c>
      <c r="AU426" s="23" t="s">
        <v>165</v>
      </c>
      <c r="AY426" s="23" t="s">
        <v>157</v>
      </c>
      <c r="BE426" s="185">
        <f>IF(N426="základní",J426,0)</f>
        <v>0</v>
      </c>
      <c r="BF426" s="185">
        <f>IF(N426="snížená",J426,0)</f>
        <v>0</v>
      </c>
      <c r="BG426" s="185">
        <f>IF(N426="zákl. přenesená",J426,0)</f>
        <v>0</v>
      </c>
      <c r="BH426" s="185">
        <f>IF(N426="sníž. přenesená",J426,0)</f>
        <v>0</v>
      </c>
      <c r="BI426" s="185">
        <f>IF(N426="nulová",J426,0)</f>
        <v>0</v>
      </c>
      <c r="BJ426" s="23" t="s">
        <v>81</v>
      </c>
      <c r="BK426" s="185">
        <f>ROUND(I426*H426,2)</f>
        <v>0</v>
      </c>
      <c r="BL426" s="23" t="s">
        <v>165</v>
      </c>
      <c r="BM426" s="23" t="s">
        <v>1869</v>
      </c>
    </row>
    <row r="427" spans="2:47" s="1" customFormat="1" ht="27">
      <c r="B427" s="40"/>
      <c r="D427" s="187" t="s">
        <v>1453</v>
      </c>
      <c r="F427" s="197" t="s">
        <v>1759</v>
      </c>
      <c r="I427" s="148"/>
      <c r="L427" s="40"/>
      <c r="M427" s="196"/>
      <c r="N427" s="41"/>
      <c r="O427" s="41"/>
      <c r="P427" s="41"/>
      <c r="Q427" s="41"/>
      <c r="R427" s="41"/>
      <c r="S427" s="41"/>
      <c r="T427" s="69"/>
      <c r="AT427" s="23" t="s">
        <v>1453</v>
      </c>
      <c r="AU427" s="23" t="s">
        <v>165</v>
      </c>
    </row>
    <row r="428" spans="2:65" s="1" customFormat="1" ht="16.5" customHeight="1">
      <c r="B428" s="173"/>
      <c r="C428" s="174" t="s">
        <v>1319</v>
      </c>
      <c r="D428" s="174" t="s">
        <v>160</v>
      </c>
      <c r="E428" s="175" t="s">
        <v>1870</v>
      </c>
      <c r="F428" s="176" t="s">
        <v>1871</v>
      </c>
      <c r="G428" s="177" t="s">
        <v>1452</v>
      </c>
      <c r="H428" s="178">
        <v>0</v>
      </c>
      <c r="I428" s="179"/>
      <c r="J428" s="180">
        <f>ROUND(I428*H428,2)</f>
        <v>0</v>
      </c>
      <c r="K428" s="176" t="s">
        <v>5</v>
      </c>
      <c r="L428" s="40"/>
      <c r="M428" s="181" t="s">
        <v>5</v>
      </c>
      <c r="N428" s="182" t="s">
        <v>44</v>
      </c>
      <c r="O428" s="41"/>
      <c r="P428" s="183">
        <f>O428*H428</f>
        <v>0</v>
      </c>
      <c r="Q428" s="183">
        <v>0</v>
      </c>
      <c r="R428" s="183">
        <f>Q428*H428</f>
        <v>0</v>
      </c>
      <c r="S428" s="183">
        <v>0</v>
      </c>
      <c r="T428" s="184">
        <f>S428*H428</f>
        <v>0</v>
      </c>
      <c r="AR428" s="23" t="s">
        <v>165</v>
      </c>
      <c r="AT428" s="23" t="s">
        <v>160</v>
      </c>
      <c r="AU428" s="23" t="s">
        <v>165</v>
      </c>
      <c r="AY428" s="23" t="s">
        <v>157</v>
      </c>
      <c r="BE428" s="185">
        <f>IF(N428="základní",J428,0)</f>
        <v>0</v>
      </c>
      <c r="BF428" s="185">
        <f>IF(N428="snížená",J428,0)</f>
        <v>0</v>
      </c>
      <c r="BG428" s="185">
        <f>IF(N428="zákl. přenesená",J428,0)</f>
        <v>0</v>
      </c>
      <c r="BH428" s="185">
        <f>IF(N428="sníž. přenesená",J428,0)</f>
        <v>0</v>
      </c>
      <c r="BI428" s="185">
        <f>IF(N428="nulová",J428,0)</f>
        <v>0</v>
      </c>
      <c r="BJ428" s="23" t="s">
        <v>81</v>
      </c>
      <c r="BK428" s="185">
        <f>ROUND(I428*H428,2)</f>
        <v>0</v>
      </c>
      <c r="BL428" s="23" t="s">
        <v>165</v>
      </c>
      <c r="BM428" s="23" t="s">
        <v>1872</v>
      </c>
    </row>
    <row r="429" spans="2:47" s="1" customFormat="1" ht="27">
      <c r="B429" s="40"/>
      <c r="D429" s="187" t="s">
        <v>1453</v>
      </c>
      <c r="F429" s="197" t="s">
        <v>1759</v>
      </c>
      <c r="I429" s="148"/>
      <c r="L429" s="40"/>
      <c r="M429" s="196"/>
      <c r="N429" s="41"/>
      <c r="O429" s="41"/>
      <c r="P429" s="41"/>
      <c r="Q429" s="41"/>
      <c r="R429" s="41"/>
      <c r="S429" s="41"/>
      <c r="T429" s="69"/>
      <c r="AT429" s="23" t="s">
        <v>1453</v>
      </c>
      <c r="AU429" s="23" t="s">
        <v>165</v>
      </c>
    </row>
    <row r="430" spans="2:65" s="1" customFormat="1" ht="16.5" customHeight="1">
      <c r="B430" s="173"/>
      <c r="C430" s="174" t="s">
        <v>1324</v>
      </c>
      <c r="D430" s="174" t="s">
        <v>160</v>
      </c>
      <c r="E430" s="175" t="s">
        <v>1873</v>
      </c>
      <c r="F430" s="176" t="s">
        <v>1874</v>
      </c>
      <c r="G430" s="177" t="s">
        <v>1452</v>
      </c>
      <c r="H430" s="178">
        <v>0</v>
      </c>
      <c r="I430" s="179"/>
      <c r="J430" s="180">
        <f>ROUND(I430*H430,2)</f>
        <v>0</v>
      </c>
      <c r="K430" s="176" t="s">
        <v>5</v>
      </c>
      <c r="L430" s="40"/>
      <c r="M430" s="181" t="s">
        <v>5</v>
      </c>
      <c r="N430" s="182" t="s">
        <v>44</v>
      </c>
      <c r="O430" s="41"/>
      <c r="P430" s="183">
        <f>O430*H430</f>
        <v>0</v>
      </c>
      <c r="Q430" s="183">
        <v>0</v>
      </c>
      <c r="R430" s="183">
        <f>Q430*H430</f>
        <v>0</v>
      </c>
      <c r="S430" s="183">
        <v>0</v>
      </c>
      <c r="T430" s="184">
        <f>S430*H430</f>
        <v>0</v>
      </c>
      <c r="AR430" s="23" t="s">
        <v>165</v>
      </c>
      <c r="AT430" s="23" t="s">
        <v>160</v>
      </c>
      <c r="AU430" s="23" t="s">
        <v>165</v>
      </c>
      <c r="AY430" s="23" t="s">
        <v>157</v>
      </c>
      <c r="BE430" s="185">
        <f>IF(N430="základní",J430,0)</f>
        <v>0</v>
      </c>
      <c r="BF430" s="185">
        <f>IF(N430="snížená",J430,0)</f>
        <v>0</v>
      </c>
      <c r="BG430" s="185">
        <f>IF(N430="zákl. přenesená",J430,0)</f>
        <v>0</v>
      </c>
      <c r="BH430" s="185">
        <f>IF(N430="sníž. přenesená",J430,0)</f>
        <v>0</v>
      </c>
      <c r="BI430" s="185">
        <f>IF(N430="nulová",J430,0)</f>
        <v>0</v>
      </c>
      <c r="BJ430" s="23" t="s">
        <v>81</v>
      </c>
      <c r="BK430" s="185">
        <f>ROUND(I430*H430,2)</f>
        <v>0</v>
      </c>
      <c r="BL430" s="23" t="s">
        <v>165</v>
      </c>
      <c r="BM430" s="23" t="s">
        <v>1875</v>
      </c>
    </row>
    <row r="431" spans="2:47" s="1" customFormat="1" ht="27">
      <c r="B431" s="40"/>
      <c r="D431" s="187" t="s">
        <v>1453</v>
      </c>
      <c r="F431" s="197" t="s">
        <v>1759</v>
      </c>
      <c r="I431" s="148"/>
      <c r="L431" s="40"/>
      <c r="M431" s="196"/>
      <c r="N431" s="41"/>
      <c r="O431" s="41"/>
      <c r="P431" s="41"/>
      <c r="Q431" s="41"/>
      <c r="R431" s="41"/>
      <c r="S431" s="41"/>
      <c r="T431" s="69"/>
      <c r="AT431" s="23" t="s">
        <v>1453</v>
      </c>
      <c r="AU431" s="23" t="s">
        <v>165</v>
      </c>
    </row>
    <row r="432" spans="2:65" s="1" customFormat="1" ht="16.5" customHeight="1">
      <c r="B432" s="173"/>
      <c r="C432" s="174" t="s">
        <v>1329</v>
      </c>
      <c r="D432" s="174" t="s">
        <v>160</v>
      </c>
      <c r="E432" s="175" t="s">
        <v>1876</v>
      </c>
      <c r="F432" s="176" t="s">
        <v>1877</v>
      </c>
      <c r="G432" s="177" t="s">
        <v>1452</v>
      </c>
      <c r="H432" s="178">
        <v>0</v>
      </c>
      <c r="I432" s="179"/>
      <c r="J432" s="180">
        <f>ROUND(I432*H432,2)</f>
        <v>0</v>
      </c>
      <c r="K432" s="176" t="s">
        <v>5</v>
      </c>
      <c r="L432" s="40"/>
      <c r="M432" s="181" t="s">
        <v>5</v>
      </c>
      <c r="N432" s="182" t="s">
        <v>44</v>
      </c>
      <c r="O432" s="41"/>
      <c r="P432" s="183">
        <f>O432*H432</f>
        <v>0</v>
      </c>
      <c r="Q432" s="183">
        <v>0</v>
      </c>
      <c r="R432" s="183">
        <f>Q432*H432</f>
        <v>0</v>
      </c>
      <c r="S432" s="183">
        <v>0</v>
      </c>
      <c r="T432" s="184">
        <f>S432*H432</f>
        <v>0</v>
      </c>
      <c r="AR432" s="23" t="s">
        <v>165</v>
      </c>
      <c r="AT432" s="23" t="s">
        <v>160</v>
      </c>
      <c r="AU432" s="23" t="s">
        <v>165</v>
      </c>
      <c r="AY432" s="23" t="s">
        <v>157</v>
      </c>
      <c r="BE432" s="185">
        <f>IF(N432="základní",J432,0)</f>
        <v>0</v>
      </c>
      <c r="BF432" s="185">
        <f>IF(N432="snížená",J432,0)</f>
        <v>0</v>
      </c>
      <c r="BG432" s="185">
        <f>IF(N432="zákl. přenesená",J432,0)</f>
        <v>0</v>
      </c>
      <c r="BH432" s="185">
        <f>IF(N432="sníž. přenesená",J432,0)</f>
        <v>0</v>
      </c>
      <c r="BI432" s="185">
        <f>IF(N432="nulová",J432,0)</f>
        <v>0</v>
      </c>
      <c r="BJ432" s="23" t="s">
        <v>81</v>
      </c>
      <c r="BK432" s="185">
        <f>ROUND(I432*H432,2)</f>
        <v>0</v>
      </c>
      <c r="BL432" s="23" t="s">
        <v>165</v>
      </c>
      <c r="BM432" s="23" t="s">
        <v>1878</v>
      </c>
    </row>
    <row r="433" spans="2:47" s="1" customFormat="1" ht="27">
      <c r="B433" s="40"/>
      <c r="D433" s="187" t="s">
        <v>1453</v>
      </c>
      <c r="F433" s="197" t="s">
        <v>1759</v>
      </c>
      <c r="I433" s="148"/>
      <c r="L433" s="40"/>
      <c r="M433" s="196"/>
      <c r="N433" s="41"/>
      <c r="O433" s="41"/>
      <c r="P433" s="41"/>
      <c r="Q433" s="41"/>
      <c r="R433" s="41"/>
      <c r="S433" s="41"/>
      <c r="T433" s="69"/>
      <c r="AT433" s="23" t="s">
        <v>1453</v>
      </c>
      <c r="AU433" s="23" t="s">
        <v>165</v>
      </c>
    </row>
    <row r="434" spans="2:65" s="1" customFormat="1" ht="16.5" customHeight="1">
      <c r="B434" s="173"/>
      <c r="C434" s="174" t="s">
        <v>1334</v>
      </c>
      <c r="D434" s="174" t="s">
        <v>160</v>
      </c>
      <c r="E434" s="175" t="s">
        <v>1879</v>
      </c>
      <c r="F434" s="176" t="s">
        <v>1880</v>
      </c>
      <c r="G434" s="177" t="s">
        <v>1452</v>
      </c>
      <c r="H434" s="178">
        <v>1</v>
      </c>
      <c r="I434" s="179"/>
      <c r="J434" s="180">
        <f>ROUND(I434*H434,2)</f>
        <v>0</v>
      </c>
      <c r="K434" s="176" t="s">
        <v>5</v>
      </c>
      <c r="L434" s="40"/>
      <c r="M434" s="181" t="s">
        <v>5</v>
      </c>
      <c r="N434" s="182" t="s">
        <v>44</v>
      </c>
      <c r="O434" s="41"/>
      <c r="P434" s="183">
        <f>O434*H434</f>
        <v>0</v>
      </c>
      <c r="Q434" s="183">
        <v>0</v>
      </c>
      <c r="R434" s="183">
        <f>Q434*H434</f>
        <v>0</v>
      </c>
      <c r="S434" s="183">
        <v>0</v>
      </c>
      <c r="T434" s="184">
        <f>S434*H434</f>
        <v>0</v>
      </c>
      <c r="AR434" s="23" t="s">
        <v>165</v>
      </c>
      <c r="AT434" s="23" t="s">
        <v>160</v>
      </c>
      <c r="AU434" s="23" t="s">
        <v>165</v>
      </c>
      <c r="AY434" s="23" t="s">
        <v>157</v>
      </c>
      <c r="BE434" s="185">
        <f>IF(N434="základní",J434,0)</f>
        <v>0</v>
      </c>
      <c r="BF434" s="185">
        <f>IF(N434="snížená",J434,0)</f>
        <v>0</v>
      </c>
      <c r="BG434" s="185">
        <f>IF(N434="zákl. přenesená",J434,0)</f>
        <v>0</v>
      </c>
      <c r="BH434" s="185">
        <f>IF(N434="sníž. přenesená",J434,0)</f>
        <v>0</v>
      </c>
      <c r="BI434" s="185">
        <f>IF(N434="nulová",J434,0)</f>
        <v>0</v>
      </c>
      <c r="BJ434" s="23" t="s">
        <v>81</v>
      </c>
      <c r="BK434" s="185">
        <f>ROUND(I434*H434,2)</f>
        <v>0</v>
      </c>
      <c r="BL434" s="23" t="s">
        <v>165</v>
      </c>
      <c r="BM434" s="23" t="s">
        <v>1881</v>
      </c>
    </row>
    <row r="435" spans="2:47" s="1" customFormat="1" ht="27">
      <c r="B435" s="40"/>
      <c r="D435" s="187" t="s">
        <v>1453</v>
      </c>
      <c r="F435" s="197" t="s">
        <v>1759</v>
      </c>
      <c r="I435" s="148"/>
      <c r="L435" s="40"/>
      <c r="M435" s="196"/>
      <c r="N435" s="41"/>
      <c r="O435" s="41"/>
      <c r="P435" s="41"/>
      <c r="Q435" s="41"/>
      <c r="R435" s="41"/>
      <c r="S435" s="41"/>
      <c r="T435" s="69"/>
      <c r="AT435" s="23" t="s">
        <v>1453</v>
      </c>
      <c r="AU435" s="23" t="s">
        <v>165</v>
      </c>
    </row>
    <row r="436" spans="2:65" s="1" customFormat="1" ht="16.5" customHeight="1">
      <c r="B436" s="173"/>
      <c r="C436" s="174" t="s">
        <v>1338</v>
      </c>
      <c r="D436" s="174" t="s">
        <v>160</v>
      </c>
      <c r="E436" s="175" t="s">
        <v>1882</v>
      </c>
      <c r="F436" s="176" t="s">
        <v>1883</v>
      </c>
      <c r="G436" s="177" t="s">
        <v>1452</v>
      </c>
      <c r="H436" s="178">
        <v>1</v>
      </c>
      <c r="I436" s="179"/>
      <c r="J436" s="180">
        <f>ROUND(I436*H436,2)</f>
        <v>0</v>
      </c>
      <c r="K436" s="176" t="s">
        <v>5</v>
      </c>
      <c r="L436" s="40"/>
      <c r="M436" s="181" t="s">
        <v>5</v>
      </c>
      <c r="N436" s="182" t="s">
        <v>44</v>
      </c>
      <c r="O436" s="41"/>
      <c r="P436" s="183">
        <f>O436*H436</f>
        <v>0</v>
      </c>
      <c r="Q436" s="183">
        <v>0</v>
      </c>
      <c r="R436" s="183">
        <f>Q436*H436</f>
        <v>0</v>
      </c>
      <c r="S436" s="183">
        <v>0</v>
      </c>
      <c r="T436" s="184">
        <f>S436*H436</f>
        <v>0</v>
      </c>
      <c r="AR436" s="23" t="s">
        <v>165</v>
      </c>
      <c r="AT436" s="23" t="s">
        <v>160</v>
      </c>
      <c r="AU436" s="23" t="s">
        <v>165</v>
      </c>
      <c r="AY436" s="23" t="s">
        <v>157</v>
      </c>
      <c r="BE436" s="185">
        <f>IF(N436="základní",J436,0)</f>
        <v>0</v>
      </c>
      <c r="BF436" s="185">
        <f>IF(N436="snížená",J436,0)</f>
        <v>0</v>
      </c>
      <c r="BG436" s="185">
        <f>IF(N436="zákl. přenesená",J436,0)</f>
        <v>0</v>
      </c>
      <c r="BH436" s="185">
        <f>IF(N436="sníž. přenesená",J436,0)</f>
        <v>0</v>
      </c>
      <c r="BI436" s="185">
        <f>IF(N436="nulová",J436,0)</f>
        <v>0</v>
      </c>
      <c r="BJ436" s="23" t="s">
        <v>81</v>
      </c>
      <c r="BK436" s="185">
        <f>ROUND(I436*H436,2)</f>
        <v>0</v>
      </c>
      <c r="BL436" s="23" t="s">
        <v>165</v>
      </c>
      <c r="BM436" s="23" t="s">
        <v>1884</v>
      </c>
    </row>
    <row r="437" spans="2:47" s="1" customFormat="1" ht="27">
      <c r="B437" s="40"/>
      <c r="D437" s="187" t="s">
        <v>1453</v>
      </c>
      <c r="F437" s="197" t="s">
        <v>1759</v>
      </c>
      <c r="I437" s="148"/>
      <c r="L437" s="40"/>
      <c r="M437" s="196"/>
      <c r="N437" s="41"/>
      <c r="O437" s="41"/>
      <c r="P437" s="41"/>
      <c r="Q437" s="41"/>
      <c r="R437" s="41"/>
      <c r="S437" s="41"/>
      <c r="T437" s="69"/>
      <c r="AT437" s="23" t="s">
        <v>1453</v>
      </c>
      <c r="AU437" s="23" t="s">
        <v>165</v>
      </c>
    </row>
    <row r="438" spans="2:65" s="1" customFormat="1" ht="16.5" customHeight="1">
      <c r="B438" s="173"/>
      <c r="C438" s="174" t="s">
        <v>1342</v>
      </c>
      <c r="D438" s="174" t="s">
        <v>160</v>
      </c>
      <c r="E438" s="175" t="s">
        <v>1885</v>
      </c>
      <c r="F438" s="176" t="s">
        <v>1886</v>
      </c>
      <c r="G438" s="177" t="s">
        <v>1452</v>
      </c>
      <c r="H438" s="178">
        <v>13</v>
      </c>
      <c r="I438" s="179"/>
      <c r="J438" s="180">
        <f>ROUND(I438*H438,2)</f>
        <v>0</v>
      </c>
      <c r="K438" s="176" t="s">
        <v>5</v>
      </c>
      <c r="L438" s="40"/>
      <c r="M438" s="181" t="s">
        <v>5</v>
      </c>
      <c r="N438" s="182" t="s">
        <v>44</v>
      </c>
      <c r="O438" s="41"/>
      <c r="P438" s="183">
        <f>O438*H438</f>
        <v>0</v>
      </c>
      <c r="Q438" s="183">
        <v>0</v>
      </c>
      <c r="R438" s="183">
        <f>Q438*H438</f>
        <v>0</v>
      </c>
      <c r="S438" s="183">
        <v>0</v>
      </c>
      <c r="T438" s="184">
        <f>S438*H438</f>
        <v>0</v>
      </c>
      <c r="AR438" s="23" t="s">
        <v>165</v>
      </c>
      <c r="AT438" s="23" t="s">
        <v>160</v>
      </c>
      <c r="AU438" s="23" t="s">
        <v>165</v>
      </c>
      <c r="AY438" s="23" t="s">
        <v>157</v>
      </c>
      <c r="BE438" s="185">
        <f>IF(N438="základní",J438,0)</f>
        <v>0</v>
      </c>
      <c r="BF438" s="185">
        <f>IF(N438="snížená",J438,0)</f>
        <v>0</v>
      </c>
      <c r="BG438" s="185">
        <f>IF(N438="zákl. přenesená",J438,0)</f>
        <v>0</v>
      </c>
      <c r="BH438" s="185">
        <f>IF(N438="sníž. přenesená",J438,0)</f>
        <v>0</v>
      </c>
      <c r="BI438" s="185">
        <f>IF(N438="nulová",J438,0)</f>
        <v>0</v>
      </c>
      <c r="BJ438" s="23" t="s">
        <v>81</v>
      </c>
      <c r="BK438" s="185">
        <f>ROUND(I438*H438,2)</f>
        <v>0</v>
      </c>
      <c r="BL438" s="23" t="s">
        <v>165</v>
      </c>
      <c r="BM438" s="23" t="s">
        <v>1887</v>
      </c>
    </row>
    <row r="439" spans="2:47" s="1" customFormat="1" ht="27">
      <c r="B439" s="40"/>
      <c r="D439" s="187" t="s">
        <v>1453</v>
      </c>
      <c r="F439" s="197" t="s">
        <v>1888</v>
      </c>
      <c r="I439" s="148"/>
      <c r="L439" s="40"/>
      <c r="M439" s="196"/>
      <c r="N439" s="41"/>
      <c r="O439" s="41"/>
      <c r="P439" s="41"/>
      <c r="Q439" s="41"/>
      <c r="R439" s="41"/>
      <c r="S439" s="41"/>
      <c r="T439" s="69"/>
      <c r="AT439" s="23" t="s">
        <v>1453</v>
      </c>
      <c r="AU439" s="23" t="s">
        <v>165</v>
      </c>
    </row>
    <row r="440" spans="2:65" s="1" customFormat="1" ht="16.5" customHeight="1">
      <c r="B440" s="173"/>
      <c r="C440" s="174" t="s">
        <v>1346</v>
      </c>
      <c r="D440" s="174" t="s">
        <v>160</v>
      </c>
      <c r="E440" s="175" t="s">
        <v>1889</v>
      </c>
      <c r="F440" s="176" t="s">
        <v>1890</v>
      </c>
      <c r="G440" s="177" t="s">
        <v>1738</v>
      </c>
      <c r="H440" s="178">
        <v>1</v>
      </c>
      <c r="I440" s="179"/>
      <c r="J440" s="180">
        <f>ROUND(I440*H440,2)</f>
        <v>0</v>
      </c>
      <c r="K440" s="176" t="s">
        <v>5</v>
      </c>
      <c r="L440" s="40"/>
      <c r="M440" s="181" t="s">
        <v>5</v>
      </c>
      <c r="N440" s="182" t="s">
        <v>44</v>
      </c>
      <c r="O440" s="41"/>
      <c r="P440" s="183">
        <f>O440*H440</f>
        <v>0</v>
      </c>
      <c r="Q440" s="183">
        <v>0</v>
      </c>
      <c r="R440" s="183">
        <f>Q440*H440</f>
        <v>0</v>
      </c>
      <c r="S440" s="183">
        <v>0</v>
      </c>
      <c r="T440" s="184">
        <f>S440*H440</f>
        <v>0</v>
      </c>
      <c r="AR440" s="23" t="s">
        <v>165</v>
      </c>
      <c r="AT440" s="23" t="s">
        <v>160</v>
      </c>
      <c r="AU440" s="23" t="s">
        <v>165</v>
      </c>
      <c r="AY440" s="23" t="s">
        <v>157</v>
      </c>
      <c r="BE440" s="185">
        <f>IF(N440="základní",J440,0)</f>
        <v>0</v>
      </c>
      <c r="BF440" s="185">
        <f>IF(N440="snížená",J440,0)</f>
        <v>0</v>
      </c>
      <c r="BG440" s="185">
        <f>IF(N440="zákl. přenesená",J440,0)</f>
        <v>0</v>
      </c>
      <c r="BH440" s="185">
        <f>IF(N440="sníž. přenesená",J440,0)</f>
        <v>0</v>
      </c>
      <c r="BI440" s="185">
        <f>IF(N440="nulová",J440,0)</f>
        <v>0</v>
      </c>
      <c r="BJ440" s="23" t="s">
        <v>81</v>
      </c>
      <c r="BK440" s="185">
        <f>ROUND(I440*H440,2)</f>
        <v>0</v>
      </c>
      <c r="BL440" s="23" t="s">
        <v>165</v>
      </c>
      <c r="BM440" s="23" t="s">
        <v>1891</v>
      </c>
    </row>
    <row r="441" spans="2:65" s="1" customFormat="1" ht="16.5" customHeight="1">
      <c r="B441" s="173"/>
      <c r="C441" s="174" t="s">
        <v>1350</v>
      </c>
      <c r="D441" s="174" t="s">
        <v>160</v>
      </c>
      <c r="E441" s="175" t="s">
        <v>1892</v>
      </c>
      <c r="F441" s="176" t="s">
        <v>1893</v>
      </c>
      <c r="G441" s="177" t="s">
        <v>1480</v>
      </c>
      <c r="H441" s="178">
        <v>1</v>
      </c>
      <c r="I441" s="179"/>
      <c r="J441" s="180">
        <f>ROUND(I441*H441,2)</f>
        <v>0</v>
      </c>
      <c r="K441" s="176" t="s">
        <v>5</v>
      </c>
      <c r="L441" s="40"/>
      <c r="M441" s="181" t="s">
        <v>5</v>
      </c>
      <c r="N441" s="182" t="s">
        <v>44</v>
      </c>
      <c r="O441" s="41"/>
      <c r="P441" s="183">
        <f>O441*H441</f>
        <v>0</v>
      </c>
      <c r="Q441" s="183">
        <v>0</v>
      </c>
      <c r="R441" s="183">
        <f>Q441*H441</f>
        <v>0</v>
      </c>
      <c r="S441" s="183">
        <v>0</v>
      </c>
      <c r="T441" s="184">
        <f>S441*H441</f>
        <v>0</v>
      </c>
      <c r="AR441" s="23" t="s">
        <v>165</v>
      </c>
      <c r="AT441" s="23" t="s">
        <v>160</v>
      </c>
      <c r="AU441" s="23" t="s">
        <v>165</v>
      </c>
      <c r="AY441" s="23" t="s">
        <v>157</v>
      </c>
      <c r="BE441" s="185">
        <f>IF(N441="základní",J441,0)</f>
        <v>0</v>
      </c>
      <c r="BF441" s="185">
        <f>IF(N441="snížená",J441,0)</f>
        <v>0</v>
      </c>
      <c r="BG441" s="185">
        <f>IF(N441="zákl. přenesená",J441,0)</f>
        <v>0</v>
      </c>
      <c r="BH441" s="185">
        <f>IF(N441="sníž. přenesená",J441,0)</f>
        <v>0</v>
      </c>
      <c r="BI441" s="185">
        <f>IF(N441="nulová",J441,0)</f>
        <v>0</v>
      </c>
      <c r="BJ441" s="23" t="s">
        <v>81</v>
      </c>
      <c r="BK441" s="185">
        <f>ROUND(I441*H441,2)</f>
        <v>0</v>
      </c>
      <c r="BL441" s="23" t="s">
        <v>165</v>
      </c>
      <c r="BM441" s="23" t="s">
        <v>1894</v>
      </c>
    </row>
    <row r="442" spans="2:63" s="13" customFormat="1" ht="21.6" customHeight="1">
      <c r="B442" s="219"/>
      <c r="D442" s="220" t="s">
        <v>72</v>
      </c>
      <c r="E442" s="220" t="s">
        <v>1476</v>
      </c>
      <c r="F442" s="220" t="s">
        <v>1477</v>
      </c>
      <c r="I442" s="221"/>
      <c r="J442" s="222">
        <f>BK442</f>
        <v>0</v>
      </c>
      <c r="L442" s="219"/>
      <c r="M442" s="223"/>
      <c r="N442" s="224"/>
      <c r="O442" s="224"/>
      <c r="P442" s="225">
        <f>SUM(P443:P447)</f>
        <v>0</v>
      </c>
      <c r="Q442" s="224"/>
      <c r="R442" s="225">
        <f>SUM(R443:R447)</f>
        <v>0</v>
      </c>
      <c r="S442" s="224"/>
      <c r="T442" s="226">
        <f>SUM(T443:T447)</f>
        <v>0</v>
      </c>
      <c r="AR442" s="220" t="s">
        <v>81</v>
      </c>
      <c r="AT442" s="227" t="s">
        <v>72</v>
      </c>
      <c r="AU442" s="227" t="s">
        <v>158</v>
      </c>
      <c r="AY442" s="220" t="s">
        <v>157</v>
      </c>
      <c r="BK442" s="228">
        <f>SUM(BK443:BK447)</f>
        <v>0</v>
      </c>
    </row>
    <row r="443" spans="2:65" s="1" customFormat="1" ht="16.5" customHeight="1">
      <c r="B443" s="173"/>
      <c r="C443" s="174" t="s">
        <v>1355</v>
      </c>
      <c r="D443" s="174" t="s">
        <v>160</v>
      </c>
      <c r="E443" s="175" t="s">
        <v>1895</v>
      </c>
      <c r="F443" s="176" t="s">
        <v>1896</v>
      </c>
      <c r="G443" s="177" t="s">
        <v>1383</v>
      </c>
      <c r="H443" s="178">
        <v>0</v>
      </c>
      <c r="I443" s="179"/>
      <c r="J443" s="180">
        <f>ROUND(I443*H443,2)</f>
        <v>0</v>
      </c>
      <c r="K443" s="176" t="s">
        <v>5</v>
      </c>
      <c r="L443" s="40"/>
      <c r="M443" s="181" t="s">
        <v>5</v>
      </c>
      <c r="N443" s="182" t="s">
        <v>44</v>
      </c>
      <c r="O443" s="41"/>
      <c r="P443" s="183">
        <f>O443*H443</f>
        <v>0</v>
      </c>
      <c r="Q443" s="183">
        <v>0</v>
      </c>
      <c r="R443" s="183">
        <f>Q443*H443</f>
        <v>0</v>
      </c>
      <c r="S443" s="183">
        <v>0</v>
      </c>
      <c r="T443" s="184">
        <f>S443*H443</f>
        <v>0</v>
      </c>
      <c r="AR443" s="23" t="s">
        <v>165</v>
      </c>
      <c r="AT443" s="23" t="s">
        <v>160</v>
      </c>
      <c r="AU443" s="23" t="s">
        <v>165</v>
      </c>
      <c r="AY443" s="23" t="s">
        <v>157</v>
      </c>
      <c r="BE443" s="185">
        <f>IF(N443="základní",J443,0)</f>
        <v>0</v>
      </c>
      <c r="BF443" s="185">
        <f>IF(N443="snížená",J443,0)</f>
        <v>0</v>
      </c>
      <c r="BG443" s="185">
        <f>IF(N443="zákl. přenesená",J443,0)</f>
        <v>0</v>
      </c>
      <c r="BH443" s="185">
        <f>IF(N443="sníž. přenesená",J443,0)</f>
        <v>0</v>
      </c>
      <c r="BI443" s="185">
        <f>IF(N443="nulová",J443,0)</f>
        <v>0</v>
      </c>
      <c r="BJ443" s="23" t="s">
        <v>81</v>
      </c>
      <c r="BK443" s="185">
        <f>ROUND(I443*H443,2)</f>
        <v>0</v>
      </c>
      <c r="BL443" s="23" t="s">
        <v>165</v>
      </c>
      <c r="BM443" s="23" t="s">
        <v>1897</v>
      </c>
    </row>
    <row r="444" spans="2:65" s="1" customFormat="1" ht="16.5" customHeight="1">
      <c r="B444" s="173"/>
      <c r="C444" s="174" t="s">
        <v>1359</v>
      </c>
      <c r="D444" s="174" t="s">
        <v>160</v>
      </c>
      <c r="E444" s="175" t="s">
        <v>1898</v>
      </c>
      <c r="F444" s="176" t="s">
        <v>1899</v>
      </c>
      <c r="G444" s="177" t="s">
        <v>1383</v>
      </c>
      <c r="H444" s="178">
        <v>3</v>
      </c>
      <c r="I444" s="179"/>
      <c r="J444" s="180">
        <f>ROUND(I444*H444,2)</f>
        <v>0</v>
      </c>
      <c r="K444" s="176" t="s">
        <v>5</v>
      </c>
      <c r="L444" s="40"/>
      <c r="M444" s="181" t="s">
        <v>5</v>
      </c>
      <c r="N444" s="182" t="s">
        <v>44</v>
      </c>
      <c r="O444" s="41"/>
      <c r="P444" s="183">
        <f>O444*H444</f>
        <v>0</v>
      </c>
      <c r="Q444" s="183">
        <v>0</v>
      </c>
      <c r="R444" s="183">
        <f>Q444*H444</f>
        <v>0</v>
      </c>
      <c r="S444" s="183">
        <v>0</v>
      </c>
      <c r="T444" s="184">
        <f>S444*H444</f>
        <v>0</v>
      </c>
      <c r="AR444" s="23" t="s">
        <v>165</v>
      </c>
      <c r="AT444" s="23" t="s">
        <v>160</v>
      </c>
      <c r="AU444" s="23" t="s">
        <v>165</v>
      </c>
      <c r="AY444" s="23" t="s">
        <v>157</v>
      </c>
      <c r="BE444" s="185">
        <f>IF(N444="základní",J444,0)</f>
        <v>0</v>
      </c>
      <c r="BF444" s="185">
        <f>IF(N444="snížená",J444,0)</f>
        <v>0</v>
      </c>
      <c r="BG444" s="185">
        <f>IF(N444="zákl. přenesená",J444,0)</f>
        <v>0</v>
      </c>
      <c r="BH444" s="185">
        <f>IF(N444="sníž. přenesená",J444,0)</f>
        <v>0</v>
      </c>
      <c r="BI444" s="185">
        <f>IF(N444="nulová",J444,0)</f>
        <v>0</v>
      </c>
      <c r="BJ444" s="23" t="s">
        <v>81</v>
      </c>
      <c r="BK444" s="185">
        <f>ROUND(I444*H444,2)</f>
        <v>0</v>
      </c>
      <c r="BL444" s="23" t="s">
        <v>165</v>
      </c>
      <c r="BM444" s="23" t="s">
        <v>1900</v>
      </c>
    </row>
    <row r="445" spans="2:65" s="1" customFormat="1" ht="16.5" customHeight="1">
      <c r="B445" s="173"/>
      <c r="C445" s="174" t="s">
        <v>1363</v>
      </c>
      <c r="D445" s="174" t="s">
        <v>160</v>
      </c>
      <c r="E445" s="175" t="s">
        <v>1901</v>
      </c>
      <c r="F445" s="176" t="s">
        <v>1902</v>
      </c>
      <c r="G445" s="177" t="s">
        <v>1452</v>
      </c>
      <c r="H445" s="178">
        <v>13</v>
      </c>
      <c r="I445" s="179"/>
      <c r="J445" s="180">
        <f>ROUND(I445*H445,2)</f>
        <v>0</v>
      </c>
      <c r="K445" s="176" t="s">
        <v>5</v>
      </c>
      <c r="L445" s="40"/>
      <c r="M445" s="181" t="s">
        <v>5</v>
      </c>
      <c r="N445" s="182" t="s">
        <v>44</v>
      </c>
      <c r="O445" s="41"/>
      <c r="P445" s="183">
        <f>O445*H445</f>
        <v>0</v>
      </c>
      <c r="Q445" s="183">
        <v>0</v>
      </c>
      <c r="R445" s="183">
        <f>Q445*H445</f>
        <v>0</v>
      </c>
      <c r="S445" s="183">
        <v>0</v>
      </c>
      <c r="T445" s="184">
        <f>S445*H445</f>
        <v>0</v>
      </c>
      <c r="AR445" s="23" t="s">
        <v>165</v>
      </c>
      <c r="AT445" s="23" t="s">
        <v>160</v>
      </c>
      <c r="AU445" s="23" t="s">
        <v>165</v>
      </c>
      <c r="AY445" s="23" t="s">
        <v>157</v>
      </c>
      <c r="BE445" s="185">
        <f>IF(N445="základní",J445,0)</f>
        <v>0</v>
      </c>
      <c r="BF445" s="185">
        <f>IF(N445="snížená",J445,0)</f>
        <v>0</v>
      </c>
      <c r="BG445" s="185">
        <f>IF(N445="zákl. přenesená",J445,0)</f>
        <v>0</v>
      </c>
      <c r="BH445" s="185">
        <f>IF(N445="sníž. přenesená",J445,0)</f>
        <v>0</v>
      </c>
      <c r="BI445" s="185">
        <f>IF(N445="nulová",J445,0)</f>
        <v>0</v>
      </c>
      <c r="BJ445" s="23" t="s">
        <v>81</v>
      </c>
      <c r="BK445" s="185">
        <f>ROUND(I445*H445,2)</f>
        <v>0</v>
      </c>
      <c r="BL445" s="23" t="s">
        <v>165</v>
      </c>
      <c r="BM445" s="23" t="s">
        <v>1903</v>
      </c>
    </row>
    <row r="446" spans="2:65" s="1" customFormat="1" ht="16.5" customHeight="1">
      <c r="B446" s="173"/>
      <c r="C446" s="174" t="s">
        <v>1366</v>
      </c>
      <c r="D446" s="174" t="s">
        <v>160</v>
      </c>
      <c r="E446" s="175" t="s">
        <v>1904</v>
      </c>
      <c r="F446" s="176" t="s">
        <v>1905</v>
      </c>
      <c r="G446" s="177" t="s">
        <v>1452</v>
      </c>
      <c r="H446" s="178">
        <v>13</v>
      </c>
      <c r="I446" s="179"/>
      <c r="J446" s="180">
        <f>ROUND(I446*H446,2)</f>
        <v>0</v>
      </c>
      <c r="K446" s="176" t="s">
        <v>5</v>
      </c>
      <c r="L446" s="40"/>
      <c r="M446" s="181" t="s">
        <v>5</v>
      </c>
      <c r="N446" s="182" t="s">
        <v>44</v>
      </c>
      <c r="O446" s="41"/>
      <c r="P446" s="183">
        <f>O446*H446</f>
        <v>0</v>
      </c>
      <c r="Q446" s="183">
        <v>0</v>
      </c>
      <c r="R446" s="183">
        <f>Q446*H446</f>
        <v>0</v>
      </c>
      <c r="S446" s="183">
        <v>0</v>
      </c>
      <c r="T446" s="184">
        <f>S446*H446</f>
        <v>0</v>
      </c>
      <c r="AR446" s="23" t="s">
        <v>165</v>
      </c>
      <c r="AT446" s="23" t="s">
        <v>160</v>
      </c>
      <c r="AU446" s="23" t="s">
        <v>165</v>
      </c>
      <c r="AY446" s="23" t="s">
        <v>157</v>
      </c>
      <c r="BE446" s="185">
        <f>IF(N446="základní",J446,0)</f>
        <v>0</v>
      </c>
      <c r="BF446" s="185">
        <f>IF(N446="snížená",J446,0)</f>
        <v>0</v>
      </c>
      <c r="BG446" s="185">
        <f>IF(N446="zákl. přenesená",J446,0)</f>
        <v>0</v>
      </c>
      <c r="BH446" s="185">
        <f>IF(N446="sníž. přenesená",J446,0)</f>
        <v>0</v>
      </c>
      <c r="BI446" s="185">
        <f>IF(N446="nulová",J446,0)</f>
        <v>0</v>
      </c>
      <c r="BJ446" s="23" t="s">
        <v>81</v>
      </c>
      <c r="BK446" s="185">
        <f>ROUND(I446*H446,2)</f>
        <v>0</v>
      </c>
      <c r="BL446" s="23" t="s">
        <v>165</v>
      </c>
      <c r="BM446" s="23" t="s">
        <v>1906</v>
      </c>
    </row>
    <row r="447" spans="2:47" s="1" customFormat="1" ht="27">
      <c r="B447" s="40"/>
      <c r="D447" s="187" t="s">
        <v>1453</v>
      </c>
      <c r="F447" s="197" t="s">
        <v>1582</v>
      </c>
      <c r="I447" s="148"/>
      <c r="L447" s="40"/>
      <c r="M447" s="196"/>
      <c r="N447" s="41"/>
      <c r="O447" s="41"/>
      <c r="P447" s="41"/>
      <c r="Q447" s="41"/>
      <c r="R447" s="41"/>
      <c r="S447" s="41"/>
      <c r="T447" s="69"/>
      <c r="AT447" s="23" t="s">
        <v>1453</v>
      </c>
      <c r="AU447" s="23" t="s">
        <v>165</v>
      </c>
    </row>
    <row r="448" spans="2:63" s="13" customFormat="1" ht="21.6" customHeight="1">
      <c r="B448" s="219"/>
      <c r="D448" s="220" t="s">
        <v>72</v>
      </c>
      <c r="E448" s="220" t="s">
        <v>1503</v>
      </c>
      <c r="F448" s="220" t="s">
        <v>1504</v>
      </c>
      <c r="I448" s="221"/>
      <c r="J448" s="222">
        <f>BK448</f>
        <v>0</v>
      </c>
      <c r="L448" s="219"/>
      <c r="M448" s="223"/>
      <c r="N448" s="224"/>
      <c r="O448" s="224"/>
      <c r="P448" s="225">
        <f>SUM(P449:P453)</f>
        <v>0</v>
      </c>
      <c r="Q448" s="224"/>
      <c r="R448" s="225">
        <f>SUM(R449:R453)</f>
        <v>0</v>
      </c>
      <c r="S448" s="224"/>
      <c r="T448" s="226">
        <f>SUM(T449:T453)</f>
        <v>0</v>
      </c>
      <c r="AR448" s="220" t="s">
        <v>81</v>
      </c>
      <c r="AT448" s="227" t="s">
        <v>72</v>
      </c>
      <c r="AU448" s="227" t="s">
        <v>158</v>
      </c>
      <c r="AY448" s="220" t="s">
        <v>157</v>
      </c>
      <c r="BK448" s="228">
        <f>SUM(BK449:BK453)</f>
        <v>0</v>
      </c>
    </row>
    <row r="449" spans="2:65" s="1" customFormat="1" ht="16.5" customHeight="1">
      <c r="B449" s="173"/>
      <c r="C449" s="174" t="s">
        <v>1371</v>
      </c>
      <c r="D449" s="174" t="s">
        <v>160</v>
      </c>
      <c r="E449" s="175" t="s">
        <v>1907</v>
      </c>
      <c r="F449" s="176" t="s">
        <v>1908</v>
      </c>
      <c r="G449" s="177" t="s">
        <v>458</v>
      </c>
      <c r="H449" s="178">
        <v>180</v>
      </c>
      <c r="I449" s="179"/>
      <c r="J449" s="180">
        <f>ROUND(I449*H449,2)</f>
        <v>0</v>
      </c>
      <c r="K449" s="176" t="s">
        <v>5</v>
      </c>
      <c r="L449" s="40"/>
      <c r="M449" s="181" t="s">
        <v>5</v>
      </c>
      <c r="N449" s="182" t="s">
        <v>44</v>
      </c>
      <c r="O449" s="41"/>
      <c r="P449" s="183">
        <f>O449*H449</f>
        <v>0</v>
      </c>
      <c r="Q449" s="183">
        <v>0</v>
      </c>
      <c r="R449" s="183">
        <f>Q449*H449</f>
        <v>0</v>
      </c>
      <c r="S449" s="183">
        <v>0</v>
      </c>
      <c r="T449" s="184">
        <f>S449*H449</f>
        <v>0</v>
      </c>
      <c r="AR449" s="23" t="s">
        <v>165</v>
      </c>
      <c r="AT449" s="23" t="s">
        <v>160</v>
      </c>
      <c r="AU449" s="23" t="s">
        <v>165</v>
      </c>
      <c r="AY449" s="23" t="s">
        <v>157</v>
      </c>
      <c r="BE449" s="185">
        <f>IF(N449="základní",J449,0)</f>
        <v>0</v>
      </c>
      <c r="BF449" s="185">
        <f>IF(N449="snížená",J449,0)</f>
        <v>0</v>
      </c>
      <c r="BG449" s="185">
        <f>IF(N449="zákl. přenesená",J449,0)</f>
        <v>0</v>
      </c>
      <c r="BH449" s="185">
        <f>IF(N449="sníž. přenesená",J449,0)</f>
        <v>0</v>
      </c>
      <c r="BI449" s="185">
        <f>IF(N449="nulová",J449,0)</f>
        <v>0</v>
      </c>
      <c r="BJ449" s="23" t="s">
        <v>81</v>
      </c>
      <c r="BK449" s="185">
        <f>ROUND(I449*H449,2)</f>
        <v>0</v>
      </c>
      <c r="BL449" s="23" t="s">
        <v>165</v>
      </c>
      <c r="BM449" s="23" t="s">
        <v>1909</v>
      </c>
    </row>
    <row r="450" spans="2:47" s="1" customFormat="1" ht="27">
      <c r="B450" s="40"/>
      <c r="D450" s="187" t="s">
        <v>1453</v>
      </c>
      <c r="F450" s="197" t="s">
        <v>1759</v>
      </c>
      <c r="I450" s="148"/>
      <c r="L450" s="40"/>
      <c r="M450" s="196"/>
      <c r="N450" s="41"/>
      <c r="O450" s="41"/>
      <c r="P450" s="41"/>
      <c r="Q450" s="41"/>
      <c r="R450" s="41"/>
      <c r="S450" s="41"/>
      <c r="T450" s="69"/>
      <c r="AT450" s="23" t="s">
        <v>1453</v>
      </c>
      <c r="AU450" s="23" t="s">
        <v>165</v>
      </c>
    </row>
    <row r="451" spans="2:65" s="1" customFormat="1" ht="16.5" customHeight="1">
      <c r="B451" s="173"/>
      <c r="C451" s="174" t="s">
        <v>1375</v>
      </c>
      <c r="D451" s="174" t="s">
        <v>160</v>
      </c>
      <c r="E451" s="175" t="s">
        <v>1910</v>
      </c>
      <c r="F451" s="176" t="s">
        <v>1911</v>
      </c>
      <c r="G451" s="177" t="s">
        <v>1452</v>
      </c>
      <c r="H451" s="178">
        <v>13</v>
      </c>
      <c r="I451" s="179"/>
      <c r="J451" s="180">
        <f>ROUND(I451*H451,2)</f>
        <v>0</v>
      </c>
      <c r="K451" s="176" t="s">
        <v>5</v>
      </c>
      <c r="L451" s="40"/>
      <c r="M451" s="181" t="s">
        <v>5</v>
      </c>
      <c r="N451" s="182" t="s">
        <v>44</v>
      </c>
      <c r="O451" s="41"/>
      <c r="P451" s="183">
        <f>O451*H451</f>
        <v>0</v>
      </c>
      <c r="Q451" s="183">
        <v>0</v>
      </c>
      <c r="R451" s="183">
        <f>Q451*H451</f>
        <v>0</v>
      </c>
      <c r="S451" s="183">
        <v>0</v>
      </c>
      <c r="T451" s="184">
        <f>S451*H451</f>
        <v>0</v>
      </c>
      <c r="AR451" s="23" t="s">
        <v>165</v>
      </c>
      <c r="AT451" s="23" t="s">
        <v>160</v>
      </c>
      <c r="AU451" s="23" t="s">
        <v>165</v>
      </c>
      <c r="AY451" s="23" t="s">
        <v>157</v>
      </c>
      <c r="BE451" s="185">
        <f>IF(N451="základní",J451,0)</f>
        <v>0</v>
      </c>
      <c r="BF451" s="185">
        <f>IF(N451="snížená",J451,0)</f>
        <v>0</v>
      </c>
      <c r="BG451" s="185">
        <f>IF(N451="zákl. přenesená",J451,0)</f>
        <v>0</v>
      </c>
      <c r="BH451" s="185">
        <f>IF(N451="sníž. přenesená",J451,0)</f>
        <v>0</v>
      </c>
      <c r="BI451" s="185">
        <f>IF(N451="nulová",J451,0)</f>
        <v>0</v>
      </c>
      <c r="BJ451" s="23" t="s">
        <v>81</v>
      </c>
      <c r="BK451" s="185">
        <f>ROUND(I451*H451,2)</f>
        <v>0</v>
      </c>
      <c r="BL451" s="23" t="s">
        <v>165</v>
      </c>
      <c r="BM451" s="23" t="s">
        <v>1912</v>
      </c>
    </row>
    <row r="452" spans="2:47" s="1" customFormat="1" ht="27">
      <c r="B452" s="40"/>
      <c r="D452" s="187" t="s">
        <v>1453</v>
      </c>
      <c r="F452" s="197" t="s">
        <v>1759</v>
      </c>
      <c r="I452" s="148"/>
      <c r="L452" s="40"/>
      <c r="M452" s="196"/>
      <c r="N452" s="41"/>
      <c r="O452" s="41"/>
      <c r="P452" s="41"/>
      <c r="Q452" s="41"/>
      <c r="R452" s="41"/>
      <c r="S452" s="41"/>
      <c r="T452" s="69"/>
      <c r="AT452" s="23" t="s">
        <v>1453</v>
      </c>
      <c r="AU452" s="23" t="s">
        <v>165</v>
      </c>
    </row>
    <row r="453" spans="2:65" s="1" customFormat="1" ht="16.5" customHeight="1">
      <c r="B453" s="173"/>
      <c r="C453" s="174" t="s">
        <v>1380</v>
      </c>
      <c r="D453" s="174" t="s">
        <v>160</v>
      </c>
      <c r="E453" s="175" t="s">
        <v>1913</v>
      </c>
      <c r="F453" s="176" t="s">
        <v>1914</v>
      </c>
      <c r="G453" s="177" t="s">
        <v>1480</v>
      </c>
      <c r="H453" s="178">
        <v>1</v>
      </c>
      <c r="I453" s="179"/>
      <c r="J453" s="180">
        <f>ROUND(I453*H453,2)</f>
        <v>0</v>
      </c>
      <c r="K453" s="176" t="s">
        <v>5</v>
      </c>
      <c r="L453" s="40"/>
      <c r="M453" s="181" t="s">
        <v>5</v>
      </c>
      <c r="N453" s="182" t="s">
        <v>44</v>
      </c>
      <c r="O453" s="41"/>
      <c r="P453" s="183">
        <f>O453*H453</f>
        <v>0</v>
      </c>
      <c r="Q453" s="183">
        <v>0</v>
      </c>
      <c r="R453" s="183">
        <f>Q453*H453</f>
        <v>0</v>
      </c>
      <c r="S453" s="183">
        <v>0</v>
      </c>
      <c r="T453" s="184">
        <f>S453*H453</f>
        <v>0</v>
      </c>
      <c r="AR453" s="23" t="s">
        <v>165</v>
      </c>
      <c r="AT453" s="23" t="s">
        <v>160</v>
      </c>
      <c r="AU453" s="23" t="s">
        <v>165</v>
      </c>
      <c r="AY453" s="23" t="s">
        <v>157</v>
      </c>
      <c r="BE453" s="185">
        <f>IF(N453="základní",J453,0)</f>
        <v>0</v>
      </c>
      <c r="BF453" s="185">
        <f>IF(N453="snížená",J453,0)</f>
        <v>0</v>
      </c>
      <c r="BG453" s="185">
        <f>IF(N453="zákl. přenesená",J453,0)</f>
        <v>0</v>
      </c>
      <c r="BH453" s="185">
        <f>IF(N453="sníž. přenesená",J453,0)</f>
        <v>0</v>
      </c>
      <c r="BI453" s="185">
        <f>IF(N453="nulová",J453,0)</f>
        <v>0</v>
      </c>
      <c r="BJ453" s="23" t="s">
        <v>81</v>
      </c>
      <c r="BK453" s="185">
        <f>ROUND(I453*H453,2)</f>
        <v>0</v>
      </c>
      <c r="BL453" s="23" t="s">
        <v>165</v>
      </c>
      <c r="BM453" s="23" t="s">
        <v>1915</v>
      </c>
    </row>
    <row r="454" spans="2:63" s="13" customFormat="1" ht="21.6" customHeight="1">
      <c r="B454" s="219"/>
      <c r="D454" s="220" t="s">
        <v>72</v>
      </c>
      <c r="E454" s="220" t="s">
        <v>1521</v>
      </c>
      <c r="F454" s="220" t="s">
        <v>1522</v>
      </c>
      <c r="I454" s="221"/>
      <c r="J454" s="222">
        <f>BK454</f>
        <v>0</v>
      </c>
      <c r="L454" s="219"/>
      <c r="M454" s="223"/>
      <c r="N454" s="224"/>
      <c r="O454" s="224"/>
      <c r="P454" s="225">
        <f>SUM(P455:P460)</f>
        <v>0</v>
      </c>
      <c r="Q454" s="224"/>
      <c r="R454" s="225">
        <f>SUM(R455:R460)</f>
        <v>0</v>
      </c>
      <c r="S454" s="224"/>
      <c r="T454" s="226">
        <f>SUM(T455:T460)</f>
        <v>0</v>
      </c>
      <c r="AR454" s="220" t="s">
        <v>81</v>
      </c>
      <c r="AT454" s="227" t="s">
        <v>72</v>
      </c>
      <c r="AU454" s="227" t="s">
        <v>158</v>
      </c>
      <c r="AY454" s="220" t="s">
        <v>157</v>
      </c>
      <c r="BK454" s="228">
        <f>SUM(BK455:BK460)</f>
        <v>0</v>
      </c>
    </row>
    <row r="455" spans="2:65" s="1" customFormat="1" ht="16.5" customHeight="1">
      <c r="B455" s="173"/>
      <c r="C455" s="174" t="s">
        <v>1388</v>
      </c>
      <c r="D455" s="174" t="s">
        <v>160</v>
      </c>
      <c r="E455" s="175" t="s">
        <v>1523</v>
      </c>
      <c r="F455" s="176" t="s">
        <v>1524</v>
      </c>
      <c r="G455" s="177" t="s">
        <v>458</v>
      </c>
      <c r="H455" s="178">
        <v>180</v>
      </c>
      <c r="I455" s="179"/>
      <c r="J455" s="180">
        <f>ROUND(I455*H455,2)</f>
        <v>0</v>
      </c>
      <c r="K455" s="176" t="s">
        <v>5</v>
      </c>
      <c r="L455" s="40"/>
      <c r="M455" s="181" t="s">
        <v>5</v>
      </c>
      <c r="N455" s="182" t="s">
        <v>44</v>
      </c>
      <c r="O455" s="41"/>
      <c r="P455" s="183">
        <f>O455*H455</f>
        <v>0</v>
      </c>
      <c r="Q455" s="183">
        <v>0</v>
      </c>
      <c r="R455" s="183">
        <f>Q455*H455</f>
        <v>0</v>
      </c>
      <c r="S455" s="183">
        <v>0</v>
      </c>
      <c r="T455" s="184">
        <f>S455*H455</f>
        <v>0</v>
      </c>
      <c r="AR455" s="23" t="s">
        <v>165</v>
      </c>
      <c r="AT455" s="23" t="s">
        <v>160</v>
      </c>
      <c r="AU455" s="23" t="s">
        <v>165</v>
      </c>
      <c r="AY455" s="23" t="s">
        <v>157</v>
      </c>
      <c r="BE455" s="185">
        <f>IF(N455="základní",J455,0)</f>
        <v>0</v>
      </c>
      <c r="BF455" s="185">
        <f>IF(N455="snížená",J455,0)</f>
        <v>0</v>
      </c>
      <c r="BG455" s="185">
        <f>IF(N455="zákl. přenesená",J455,0)</f>
        <v>0</v>
      </c>
      <c r="BH455" s="185">
        <f>IF(N455="sníž. přenesená",J455,0)</f>
        <v>0</v>
      </c>
      <c r="BI455" s="185">
        <f>IF(N455="nulová",J455,0)</f>
        <v>0</v>
      </c>
      <c r="BJ455" s="23" t="s">
        <v>81</v>
      </c>
      <c r="BK455" s="185">
        <f>ROUND(I455*H455,2)</f>
        <v>0</v>
      </c>
      <c r="BL455" s="23" t="s">
        <v>165</v>
      </c>
      <c r="BM455" s="23" t="s">
        <v>1916</v>
      </c>
    </row>
    <row r="456" spans="2:65" s="1" customFormat="1" ht="16.5" customHeight="1">
      <c r="B456" s="173"/>
      <c r="C456" s="174" t="s">
        <v>1395</v>
      </c>
      <c r="D456" s="174" t="s">
        <v>160</v>
      </c>
      <c r="E456" s="175" t="s">
        <v>1917</v>
      </c>
      <c r="F456" s="176" t="s">
        <v>1918</v>
      </c>
      <c r="G456" s="177" t="s">
        <v>458</v>
      </c>
      <c r="H456" s="178">
        <v>130</v>
      </c>
      <c r="I456" s="179"/>
      <c r="J456" s="180">
        <f>ROUND(I456*H456,2)</f>
        <v>0</v>
      </c>
      <c r="K456" s="176" t="s">
        <v>5</v>
      </c>
      <c r="L456" s="40"/>
      <c r="M456" s="181" t="s">
        <v>5</v>
      </c>
      <c r="N456" s="182" t="s">
        <v>44</v>
      </c>
      <c r="O456" s="41"/>
      <c r="P456" s="183">
        <f>O456*H456</f>
        <v>0</v>
      </c>
      <c r="Q456" s="183">
        <v>0</v>
      </c>
      <c r="R456" s="183">
        <f>Q456*H456</f>
        <v>0</v>
      </c>
      <c r="S456" s="183">
        <v>0</v>
      </c>
      <c r="T456" s="184">
        <f>S456*H456</f>
        <v>0</v>
      </c>
      <c r="AR456" s="23" t="s">
        <v>165</v>
      </c>
      <c r="AT456" s="23" t="s">
        <v>160</v>
      </c>
      <c r="AU456" s="23" t="s">
        <v>165</v>
      </c>
      <c r="AY456" s="23" t="s">
        <v>157</v>
      </c>
      <c r="BE456" s="185">
        <f>IF(N456="základní",J456,0)</f>
        <v>0</v>
      </c>
      <c r="BF456" s="185">
        <f>IF(N456="snížená",J456,0)</f>
        <v>0</v>
      </c>
      <c r="BG456" s="185">
        <f>IF(N456="zákl. přenesená",J456,0)</f>
        <v>0</v>
      </c>
      <c r="BH456" s="185">
        <f>IF(N456="sníž. přenesená",J456,0)</f>
        <v>0</v>
      </c>
      <c r="BI456" s="185">
        <f>IF(N456="nulová",J456,0)</f>
        <v>0</v>
      </c>
      <c r="BJ456" s="23" t="s">
        <v>81</v>
      </c>
      <c r="BK456" s="185">
        <f>ROUND(I456*H456,2)</f>
        <v>0</v>
      </c>
      <c r="BL456" s="23" t="s">
        <v>165</v>
      </c>
      <c r="BM456" s="23" t="s">
        <v>1919</v>
      </c>
    </row>
    <row r="457" spans="2:65" s="1" customFormat="1" ht="16.5" customHeight="1">
      <c r="B457" s="173"/>
      <c r="C457" s="174" t="s">
        <v>1399</v>
      </c>
      <c r="D457" s="174" t="s">
        <v>160</v>
      </c>
      <c r="E457" s="175" t="s">
        <v>1920</v>
      </c>
      <c r="F457" s="176" t="s">
        <v>1921</v>
      </c>
      <c r="G457" s="177" t="s">
        <v>1452</v>
      </c>
      <c r="H457" s="178">
        <v>13</v>
      </c>
      <c r="I457" s="179"/>
      <c r="J457" s="180">
        <f>ROUND(I457*H457,2)</f>
        <v>0</v>
      </c>
      <c r="K457" s="176" t="s">
        <v>5</v>
      </c>
      <c r="L457" s="40"/>
      <c r="M457" s="181" t="s">
        <v>5</v>
      </c>
      <c r="N457" s="182" t="s">
        <v>44</v>
      </c>
      <c r="O457" s="41"/>
      <c r="P457" s="183">
        <f>O457*H457</f>
        <v>0</v>
      </c>
      <c r="Q457" s="183">
        <v>0</v>
      </c>
      <c r="R457" s="183">
        <f>Q457*H457</f>
        <v>0</v>
      </c>
      <c r="S457" s="183">
        <v>0</v>
      </c>
      <c r="T457" s="184">
        <f>S457*H457</f>
        <v>0</v>
      </c>
      <c r="AR457" s="23" t="s">
        <v>165</v>
      </c>
      <c r="AT457" s="23" t="s">
        <v>160</v>
      </c>
      <c r="AU457" s="23" t="s">
        <v>165</v>
      </c>
      <c r="AY457" s="23" t="s">
        <v>157</v>
      </c>
      <c r="BE457" s="185">
        <f>IF(N457="základní",J457,0)</f>
        <v>0</v>
      </c>
      <c r="BF457" s="185">
        <f>IF(N457="snížená",J457,0)</f>
        <v>0</v>
      </c>
      <c r="BG457" s="185">
        <f>IF(N457="zákl. přenesená",J457,0)</f>
        <v>0</v>
      </c>
      <c r="BH457" s="185">
        <f>IF(N457="sníž. přenesená",J457,0)</f>
        <v>0</v>
      </c>
      <c r="BI457" s="185">
        <f>IF(N457="nulová",J457,0)</f>
        <v>0</v>
      </c>
      <c r="BJ457" s="23" t="s">
        <v>81</v>
      </c>
      <c r="BK457" s="185">
        <f>ROUND(I457*H457,2)</f>
        <v>0</v>
      </c>
      <c r="BL457" s="23" t="s">
        <v>165</v>
      </c>
      <c r="BM457" s="23" t="s">
        <v>1922</v>
      </c>
    </row>
    <row r="458" spans="2:65" s="1" customFormat="1" ht="16.5" customHeight="1">
      <c r="B458" s="173"/>
      <c r="C458" s="174" t="s">
        <v>1404</v>
      </c>
      <c r="D458" s="174" t="s">
        <v>160</v>
      </c>
      <c r="E458" s="175" t="s">
        <v>1923</v>
      </c>
      <c r="F458" s="176" t="s">
        <v>1924</v>
      </c>
      <c r="G458" s="177" t="s">
        <v>1452</v>
      </c>
      <c r="H458" s="178">
        <v>16</v>
      </c>
      <c r="I458" s="179"/>
      <c r="J458" s="180">
        <f>ROUND(I458*H458,2)</f>
        <v>0</v>
      </c>
      <c r="K458" s="176" t="s">
        <v>5</v>
      </c>
      <c r="L458" s="40"/>
      <c r="M458" s="181" t="s">
        <v>5</v>
      </c>
      <c r="N458" s="182" t="s">
        <v>44</v>
      </c>
      <c r="O458" s="41"/>
      <c r="P458" s="183">
        <f>O458*H458</f>
        <v>0</v>
      </c>
      <c r="Q458" s="183">
        <v>0</v>
      </c>
      <c r="R458" s="183">
        <f>Q458*H458</f>
        <v>0</v>
      </c>
      <c r="S458" s="183">
        <v>0</v>
      </c>
      <c r="T458" s="184">
        <f>S458*H458</f>
        <v>0</v>
      </c>
      <c r="AR458" s="23" t="s">
        <v>165</v>
      </c>
      <c r="AT458" s="23" t="s">
        <v>160</v>
      </c>
      <c r="AU458" s="23" t="s">
        <v>165</v>
      </c>
      <c r="AY458" s="23" t="s">
        <v>157</v>
      </c>
      <c r="BE458" s="185">
        <f>IF(N458="základní",J458,0)</f>
        <v>0</v>
      </c>
      <c r="BF458" s="185">
        <f>IF(N458="snížená",J458,0)</f>
        <v>0</v>
      </c>
      <c r="BG458" s="185">
        <f>IF(N458="zákl. přenesená",J458,0)</f>
        <v>0</v>
      </c>
      <c r="BH458" s="185">
        <f>IF(N458="sníž. přenesená",J458,0)</f>
        <v>0</v>
      </c>
      <c r="BI458" s="185">
        <f>IF(N458="nulová",J458,0)</f>
        <v>0</v>
      </c>
      <c r="BJ458" s="23" t="s">
        <v>81</v>
      </c>
      <c r="BK458" s="185">
        <f>ROUND(I458*H458,2)</f>
        <v>0</v>
      </c>
      <c r="BL458" s="23" t="s">
        <v>165</v>
      </c>
      <c r="BM458" s="23" t="s">
        <v>1925</v>
      </c>
    </row>
    <row r="459" spans="2:65" s="1" customFormat="1" ht="16.5" customHeight="1">
      <c r="B459" s="173"/>
      <c r="C459" s="174" t="s">
        <v>1409</v>
      </c>
      <c r="D459" s="174" t="s">
        <v>160</v>
      </c>
      <c r="E459" s="175" t="s">
        <v>1531</v>
      </c>
      <c r="F459" s="176" t="s">
        <v>1532</v>
      </c>
      <c r="G459" s="177" t="s">
        <v>1480</v>
      </c>
      <c r="H459" s="178">
        <v>16</v>
      </c>
      <c r="I459" s="179"/>
      <c r="J459" s="180">
        <f>ROUND(I459*H459,2)</f>
        <v>0</v>
      </c>
      <c r="K459" s="176" t="s">
        <v>5</v>
      </c>
      <c r="L459" s="40"/>
      <c r="M459" s="181" t="s">
        <v>5</v>
      </c>
      <c r="N459" s="182" t="s">
        <v>44</v>
      </c>
      <c r="O459" s="41"/>
      <c r="P459" s="183">
        <f>O459*H459</f>
        <v>0</v>
      </c>
      <c r="Q459" s="183">
        <v>0</v>
      </c>
      <c r="R459" s="183">
        <f>Q459*H459</f>
        <v>0</v>
      </c>
      <c r="S459" s="183">
        <v>0</v>
      </c>
      <c r="T459" s="184">
        <f>S459*H459</f>
        <v>0</v>
      </c>
      <c r="AR459" s="23" t="s">
        <v>165</v>
      </c>
      <c r="AT459" s="23" t="s">
        <v>160</v>
      </c>
      <c r="AU459" s="23" t="s">
        <v>165</v>
      </c>
      <c r="AY459" s="23" t="s">
        <v>157</v>
      </c>
      <c r="BE459" s="185">
        <f>IF(N459="základní",J459,0)</f>
        <v>0</v>
      </c>
      <c r="BF459" s="185">
        <f>IF(N459="snížená",J459,0)</f>
        <v>0</v>
      </c>
      <c r="BG459" s="185">
        <f>IF(N459="zákl. přenesená",J459,0)</f>
        <v>0</v>
      </c>
      <c r="BH459" s="185">
        <f>IF(N459="sníž. přenesená",J459,0)</f>
        <v>0</v>
      </c>
      <c r="BI459" s="185">
        <f>IF(N459="nulová",J459,0)</f>
        <v>0</v>
      </c>
      <c r="BJ459" s="23" t="s">
        <v>81</v>
      </c>
      <c r="BK459" s="185">
        <f>ROUND(I459*H459,2)</f>
        <v>0</v>
      </c>
      <c r="BL459" s="23" t="s">
        <v>165</v>
      </c>
      <c r="BM459" s="23" t="s">
        <v>1926</v>
      </c>
    </row>
    <row r="460" spans="2:47" s="1" customFormat="1" ht="27">
      <c r="B460" s="40"/>
      <c r="D460" s="187" t="s">
        <v>1453</v>
      </c>
      <c r="F460" s="197" t="s">
        <v>1582</v>
      </c>
      <c r="I460" s="148"/>
      <c r="L460" s="40"/>
      <c r="M460" s="196"/>
      <c r="N460" s="41"/>
      <c r="O460" s="41"/>
      <c r="P460" s="41"/>
      <c r="Q460" s="41"/>
      <c r="R460" s="41"/>
      <c r="S460" s="41"/>
      <c r="T460" s="69"/>
      <c r="AT460" s="23" t="s">
        <v>1453</v>
      </c>
      <c r="AU460" s="23" t="s">
        <v>165</v>
      </c>
    </row>
    <row r="461" spans="2:63" s="13" customFormat="1" ht="21.6" customHeight="1">
      <c r="B461" s="219"/>
      <c r="D461" s="220" t="s">
        <v>72</v>
      </c>
      <c r="E461" s="220" t="s">
        <v>1596</v>
      </c>
      <c r="F461" s="220" t="s">
        <v>1597</v>
      </c>
      <c r="I461" s="221"/>
      <c r="J461" s="222">
        <f>BK461</f>
        <v>0</v>
      </c>
      <c r="L461" s="219"/>
      <c r="M461" s="223"/>
      <c r="N461" s="224"/>
      <c r="O461" s="224"/>
      <c r="P461" s="225">
        <f>SUM(P462:P465)</f>
        <v>0</v>
      </c>
      <c r="Q461" s="224"/>
      <c r="R461" s="225">
        <f>SUM(R462:R465)</f>
        <v>0</v>
      </c>
      <c r="S461" s="224"/>
      <c r="T461" s="226">
        <f>SUM(T462:T465)</f>
        <v>0</v>
      </c>
      <c r="AR461" s="220" t="s">
        <v>81</v>
      </c>
      <c r="AT461" s="227" t="s">
        <v>72</v>
      </c>
      <c r="AU461" s="227" t="s">
        <v>158</v>
      </c>
      <c r="AY461" s="220" t="s">
        <v>157</v>
      </c>
      <c r="BK461" s="228">
        <f>SUM(BK462:BK465)</f>
        <v>0</v>
      </c>
    </row>
    <row r="462" spans="2:65" s="1" customFormat="1" ht="16.5" customHeight="1">
      <c r="B462" s="173"/>
      <c r="C462" s="174" t="s">
        <v>1414</v>
      </c>
      <c r="D462" s="174" t="s">
        <v>160</v>
      </c>
      <c r="E462" s="175" t="s">
        <v>1927</v>
      </c>
      <c r="F462" s="176" t="s">
        <v>1928</v>
      </c>
      <c r="G462" s="177" t="s">
        <v>458</v>
      </c>
      <c r="H462" s="178">
        <v>220</v>
      </c>
      <c r="I462" s="179"/>
      <c r="J462" s="180">
        <f>ROUND(I462*H462,2)</f>
        <v>0</v>
      </c>
      <c r="K462" s="176" t="s">
        <v>5</v>
      </c>
      <c r="L462" s="40"/>
      <c r="M462" s="181" t="s">
        <v>5</v>
      </c>
      <c r="N462" s="182" t="s">
        <v>44</v>
      </c>
      <c r="O462" s="41"/>
      <c r="P462" s="183">
        <f>O462*H462</f>
        <v>0</v>
      </c>
      <c r="Q462" s="183">
        <v>0</v>
      </c>
      <c r="R462" s="183">
        <f>Q462*H462</f>
        <v>0</v>
      </c>
      <c r="S462" s="183">
        <v>0</v>
      </c>
      <c r="T462" s="184">
        <f>S462*H462</f>
        <v>0</v>
      </c>
      <c r="AR462" s="23" t="s">
        <v>165</v>
      </c>
      <c r="AT462" s="23" t="s">
        <v>160</v>
      </c>
      <c r="AU462" s="23" t="s">
        <v>165</v>
      </c>
      <c r="AY462" s="23" t="s">
        <v>157</v>
      </c>
      <c r="BE462" s="185">
        <f>IF(N462="základní",J462,0)</f>
        <v>0</v>
      </c>
      <c r="BF462" s="185">
        <f>IF(N462="snížená",J462,0)</f>
        <v>0</v>
      </c>
      <c r="BG462" s="185">
        <f>IF(N462="zákl. přenesená",J462,0)</f>
        <v>0</v>
      </c>
      <c r="BH462" s="185">
        <f>IF(N462="sníž. přenesená",J462,0)</f>
        <v>0</v>
      </c>
      <c r="BI462" s="185">
        <f>IF(N462="nulová",J462,0)</f>
        <v>0</v>
      </c>
      <c r="BJ462" s="23" t="s">
        <v>81</v>
      </c>
      <c r="BK462" s="185">
        <f>ROUND(I462*H462,2)</f>
        <v>0</v>
      </c>
      <c r="BL462" s="23" t="s">
        <v>165</v>
      </c>
      <c r="BM462" s="23" t="s">
        <v>1929</v>
      </c>
    </row>
    <row r="463" spans="2:47" s="1" customFormat="1" ht="27">
      <c r="B463" s="40"/>
      <c r="D463" s="187" t="s">
        <v>1453</v>
      </c>
      <c r="F463" s="197" t="s">
        <v>1759</v>
      </c>
      <c r="I463" s="148"/>
      <c r="L463" s="40"/>
      <c r="M463" s="196"/>
      <c r="N463" s="41"/>
      <c r="O463" s="41"/>
      <c r="P463" s="41"/>
      <c r="Q463" s="41"/>
      <c r="R463" s="41"/>
      <c r="S463" s="41"/>
      <c r="T463" s="69"/>
      <c r="AT463" s="23" t="s">
        <v>1453</v>
      </c>
      <c r="AU463" s="23" t="s">
        <v>165</v>
      </c>
    </row>
    <row r="464" spans="2:65" s="1" customFormat="1" ht="16.5" customHeight="1">
      <c r="B464" s="173"/>
      <c r="C464" s="174" t="s">
        <v>1419</v>
      </c>
      <c r="D464" s="174" t="s">
        <v>160</v>
      </c>
      <c r="E464" s="175" t="s">
        <v>1930</v>
      </c>
      <c r="F464" s="176" t="s">
        <v>1931</v>
      </c>
      <c r="G464" s="177" t="s">
        <v>458</v>
      </c>
      <c r="H464" s="178">
        <v>0</v>
      </c>
      <c r="I464" s="179"/>
      <c r="J464" s="180">
        <f>ROUND(I464*H464,2)</f>
        <v>0</v>
      </c>
      <c r="K464" s="176" t="s">
        <v>5</v>
      </c>
      <c r="L464" s="40"/>
      <c r="M464" s="181" t="s">
        <v>5</v>
      </c>
      <c r="N464" s="182" t="s">
        <v>44</v>
      </c>
      <c r="O464" s="41"/>
      <c r="P464" s="183">
        <f>O464*H464</f>
        <v>0</v>
      </c>
      <c r="Q464" s="183">
        <v>0</v>
      </c>
      <c r="R464" s="183">
        <f>Q464*H464</f>
        <v>0</v>
      </c>
      <c r="S464" s="183">
        <v>0</v>
      </c>
      <c r="T464" s="184">
        <f>S464*H464</f>
        <v>0</v>
      </c>
      <c r="AR464" s="23" t="s">
        <v>165</v>
      </c>
      <c r="AT464" s="23" t="s">
        <v>160</v>
      </c>
      <c r="AU464" s="23" t="s">
        <v>165</v>
      </c>
      <c r="AY464" s="23" t="s">
        <v>157</v>
      </c>
      <c r="BE464" s="185">
        <f>IF(N464="základní",J464,0)</f>
        <v>0</v>
      </c>
      <c r="BF464" s="185">
        <f>IF(N464="snížená",J464,0)</f>
        <v>0</v>
      </c>
      <c r="BG464" s="185">
        <f>IF(N464="zákl. přenesená",J464,0)</f>
        <v>0</v>
      </c>
      <c r="BH464" s="185">
        <f>IF(N464="sníž. přenesená",J464,0)</f>
        <v>0</v>
      </c>
      <c r="BI464" s="185">
        <f>IF(N464="nulová",J464,0)</f>
        <v>0</v>
      </c>
      <c r="BJ464" s="23" t="s">
        <v>81</v>
      </c>
      <c r="BK464" s="185">
        <f>ROUND(I464*H464,2)</f>
        <v>0</v>
      </c>
      <c r="BL464" s="23" t="s">
        <v>165</v>
      </c>
      <c r="BM464" s="23" t="s">
        <v>1932</v>
      </c>
    </row>
    <row r="465" spans="2:47" s="1" customFormat="1" ht="27">
      <c r="B465" s="40"/>
      <c r="D465" s="187" t="s">
        <v>1453</v>
      </c>
      <c r="F465" s="197" t="s">
        <v>1759</v>
      </c>
      <c r="I465" s="148"/>
      <c r="L465" s="40"/>
      <c r="M465" s="196"/>
      <c r="N465" s="41"/>
      <c r="O465" s="41"/>
      <c r="P465" s="41"/>
      <c r="Q465" s="41"/>
      <c r="R465" s="41"/>
      <c r="S465" s="41"/>
      <c r="T465" s="69"/>
      <c r="AT465" s="23" t="s">
        <v>1453</v>
      </c>
      <c r="AU465" s="23" t="s">
        <v>165</v>
      </c>
    </row>
    <row r="466" spans="2:63" s="13" customFormat="1" ht="21.6" customHeight="1">
      <c r="B466" s="219"/>
      <c r="D466" s="220" t="s">
        <v>72</v>
      </c>
      <c r="E466" s="220" t="s">
        <v>1600</v>
      </c>
      <c r="F466" s="220" t="s">
        <v>1601</v>
      </c>
      <c r="I466" s="221"/>
      <c r="J466" s="222">
        <f>BK466</f>
        <v>0</v>
      </c>
      <c r="L466" s="219"/>
      <c r="M466" s="223"/>
      <c r="N466" s="224"/>
      <c r="O466" s="224"/>
      <c r="P466" s="225">
        <f>SUM(P467:P468)</f>
        <v>0</v>
      </c>
      <c r="Q466" s="224"/>
      <c r="R466" s="225">
        <f>SUM(R467:R468)</f>
        <v>0</v>
      </c>
      <c r="S466" s="224"/>
      <c r="T466" s="226">
        <f>SUM(T467:T468)</f>
        <v>0</v>
      </c>
      <c r="AR466" s="220" t="s">
        <v>81</v>
      </c>
      <c r="AT466" s="227" t="s">
        <v>72</v>
      </c>
      <c r="AU466" s="227" t="s">
        <v>158</v>
      </c>
      <c r="AY466" s="220" t="s">
        <v>157</v>
      </c>
      <c r="BK466" s="228">
        <f>SUM(BK467:BK468)</f>
        <v>0</v>
      </c>
    </row>
    <row r="467" spans="2:65" s="1" customFormat="1" ht="16.5" customHeight="1">
      <c r="B467" s="173"/>
      <c r="C467" s="174" t="s">
        <v>1483</v>
      </c>
      <c r="D467" s="174" t="s">
        <v>160</v>
      </c>
      <c r="E467" s="175" t="s">
        <v>1933</v>
      </c>
      <c r="F467" s="176" t="s">
        <v>1934</v>
      </c>
      <c r="G467" s="177" t="s">
        <v>458</v>
      </c>
      <c r="H467" s="178">
        <v>220</v>
      </c>
      <c r="I467" s="179"/>
      <c r="J467" s="180">
        <f>ROUND(I467*H467,2)</f>
        <v>0</v>
      </c>
      <c r="K467" s="176" t="s">
        <v>5</v>
      </c>
      <c r="L467" s="40"/>
      <c r="M467" s="181" t="s">
        <v>5</v>
      </c>
      <c r="N467" s="182" t="s">
        <v>44</v>
      </c>
      <c r="O467" s="41"/>
      <c r="P467" s="183">
        <f>O467*H467</f>
        <v>0</v>
      </c>
      <c r="Q467" s="183">
        <v>0</v>
      </c>
      <c r="R467" s="183">
        <f>Q467*H467</f>
        <v>0</v>
      </c>
      <c r="S467" s="183">
        <v>0</v>
      </c>
      <c r="T467" s="184">
        <f>S467*H467</f>
        <v>0</v>
      </c>
      <c r="AR467" s="23" t="s">
        <v>165</v>
      </c>
      <c r="AT467" s="23" t="s">
        <v>160</v>
      </c>
      <c r="AU467" s="23" t="s">
        <v>165</v>
      </c>
      <c r="AY467" s="23" t="s">
        <v>157</v>
      </c>
      <c r="BE467" s="185">
        <f>IF(N467="základní",J467,0)</f>
        <v>0</v>
      </c>
      <c r="BF467" s="185">
        <f>IF(N467="snížená",J467,0)</f>
        <v>0</v>
      </c>
      <c r="BG467" s="185">
        <f>IF(N467="zákl. přenesená",J467,0)</f>
        <v>0</v>
      </c>
      <c r="BH467" s="185">
        <f>IF(N467="sníž. přenesená",J467,0)</f>
        <v>0</v>
      </c>
      <c r="BI467" s="185">
        <f>IF(N467="nulová",J467,0)</f>
        <v>0</v>
      </c>
      <c r="BJ467" s="23" t="s">
        <v>81</v>
      </c>
      <c r="BK467" s="185">
        <f>ROUND(I467*H467,2)</f>
        <v>0</v>
      </c>
      <c r="BL467" s="23" t="s">
        <v>165</v>
      </c>
      <c r="BM467" s="23" t="s">
        <v>1935</v>
      </c>
    </row>
    <row r="468" spans="2:47" s="1" customFormat="1" ht="27">
      <c r="B468" s="40"/>
      <c r="D468" s="187" t="s">
        <v>1453</v>
      </c>
      <c r="F468" s="197" t="s">
        <v>1582</v>
      </c>
      <c r="I468" s="148"/>
      <c r="L468" s="40"/>
      <c r="M468" s="196"/>
      <c r="N468" s="41"/>
      <c r="O468" s="41"/>
      <c r="P468" s="41"/>
      <c r="Q468" s="41"/>
      <c r="R468" s="41"/>
      <c r="S468" s="41"/>
      <c r="T468" s="69"/>
      <c r="AT468" s="23" t="s">
        <v>1453</v>
      </c>
      <c r="AU468" s="23" t="s">
        <v>165</v>
      </c>
    </row>
    <row r="469" spans="2:63" s="13" customFormat="1" ht="21.6" customHeight="1">
      <c r="B469" s="219"/>
      <c r="D469" s="220" t="s">
        <v>72</v>
      </c>
      <c r="E469" s="220" t="s">
        <v>1533</v>
      </c>
      <c r="F469" s="220" t="s">
        <v>1534</v>
      </c>
      <c r="I469" s="221"/>
      <c r="J469" s="222">
        <f>BK469</f>
        <v>0</v>
      </c>
      <c r="L469" s="219"/>
      <c r="M469" s="223"/>
      <c r="N469" s="224"/>
      <c r="O469" s="224"/>
      <c r="P469" s="225">
        <f>SUM(P470:P473)</f>
        <v>0</v>
      </c>
      <c r="Q469" s="224"/>
      <c r="R469" s="225">
        <f>SUM(R470:R473)</f>
        <v>0</v>
      </c>
      <c r="S469" s="224"/>
      <c r="T469" s="226">
        <f>SUM(T470:T473)</f>
        <v>0</v>
      </c>
      <c r="AR469" s="220" t="s">
        <v>81</v>
      </c>
      <c r="AT469" s="227" t="s">
        <v>72</v>
      </c>
      <c r="AU469" s="227" t="s">
        <v>158</v>
      </c>
      <c r="AY469" s="220" t="s">
        <v>157</v>
      </c>
      <c r="BK469" s="228">
        <f>SUM(BK470:BK473)</f>
        <v>0</v>
      </c>
    </row>
    <row r="470" spans="2:65" s="1" customFormat="1" ht="16.5" customHeight="1">
      <c r="B470" s="173"/>
      <c r="C470" s="174" t="s">
        <v>1485</v>
      </c>
      <c r="D470" s="174" t="s">
        <v>160</v>
      </c>
      <c r="E470" s="175" t="s">
        <v>1936</v>
      </c>
      <c r="F470" s="176" t="s">
        <v>1937</v>
      </c>
      <c r="G470" s="177" t="s">
        <v>1452</v>
      </c>
      <c r="H470" s="178">
        <v>1</v>
      </c>
      <c r="I470" s="179"/>
      <c r="J470" s="180">
        <f>ROUND(I470*H470,2)</f>
        <v>0</v>
      </c>
      <c r="K470" s="176" t="s">
        <v>5</v>
      </c>
      <c r="L470" s="40"/>
      <c r="M470" s="181" t="s">
        <v>5</v>
      </c>
      <c r="N470" s="182" t="s">
        <v>44</v>
      </c>
      <c r="O470" s="41"/>
      <c r="P470" s="183">
        <f>O470*H470</f>
        <v>0</v>
      </c>
      <c r="Q470" s="183">
        <v>0</v>
      </c>
      <c r="R470" s="183">
        <f>Q470*H470</f>
        <v>0</v>
      </c>
      <c r="S470" s="183">
        <v>0</v>
      </c>
      <c r="T470" s="184">
        <f>S470*H470</f>
        <v>0</v>
      </c>
      <c r="AR470" s="23" t="s">
        <v>165</v>
      </c>
      <c r="AT470" s="23" t="s">
        <v>160</v>
      </c>
      <c r="AU470" s="23" t="s">
        <v>165</v>
      </c>
      <c r="AY470" s="23" t="s">
        <v>157</v>
      </c>
      <c r="BE470" s="185">
        <f>IF(N470="základní",J470,0)</f>
        <v>0</v>
      </c>
      <c r="BF470" s="185">
        <f>IF(N470="snížená",J470,0)</f>
        <v>0</v>
      </c>
      <c r="BG470" s="185">
        <f>IF(N470="zákl. přenesená",J470,0)</f>
        <v>0</v>
      </c>
      <c r="BH470" s="185">
        <f>IF(N470="sníž. přenesená",J470,0)</f>
        <v>0</v>
      </c>
      <c r="BI470" s="185">
        <f>IF(N470="nulová",J470,0)</f>
        <v>0</v>
      </c>
      <c r="BJ470" s="23" t="s">
        <v>81</v>
      </c>
      <c r="BK470" s="185">
        <f>ROUND(I470*H470,2)</f>
        <v>0</v>
      </c>
      <c r="BL470" s="23" t="s">
        <v>165</v>
      </c>
      <c r="BM470" s="23" t="s">
        <v>1938</v>
      </c>
    </row>
    <row r="471" spans="2:65" s="1" customFormat="1" ht="16.5" customHeight="1">
      <c r="B471" s="173"/>
      <c r="C471" s="174" t="s">
        <v>1487</v>
      </c>
      <c r="D471" s="174" t="s">
        <v>160</v>
      </c>
      <c r="E471" s="175" t="s">
        <v>1939</v>
      </c>
      <c r="F471" s="176" t="s">
        <v>1940</v>
      </c>
      <c r="G471" s="177" t="s">
        <v>1452</v>
      </c>
      <c r="H471" s="178">
        <v>1</v>
      </c>
      <c r="I471" s="179"/>
      <c r="J471" s="180">
        <f>ROUND(I471*H471,2)</f>
        <v>0</v>
      </c>
      <c r="K471" s="176" t="s">
        <v>5</v>
      </c>
      <c r="L471" s="40"/>
      <c r="M471" s="181" t="s">
        <v>5</v>
      </c>
      <c r="N471" s="182" t="s">
        <v>44</v>
      </c>
      <c r="O471" s="41"/>
      <c r="P471" s="183">
        <f>O471*H471</f>
        <v>0</v>
      </c>
      <c r="Q471" s="183">
        <v>0</v>
      </c>
      <c r="R471" s="183">
        <f>Q471*H471</f>
        <v>0</v>
      </c>
      <c r="S471" s="183">
        <v>0</v>
      </c>
      <c r="T471" s="184">
        <f>S471*H471</f>
        <v>0</v>
      </c>
      <c r="AR471" s="23" t="s">
        <v>165</v>
      </c>
      <c r="AT471" s="23" t="s">
        <v>160</v>
      </c>
      <c r="AU471" s="23" t="s">
        <v>165</v>
      </c>
      <c r="AY471" s="23" t="s">
        <v>157</v>
      </c>
      <c r="BE471" s="185">
        <f>IF(N471="základní",J471,0)</f>
        <v>0</v>
      </c>
      <c r="BF471" s="185">
        <f>IF(N471="snížená",J471,0)</f>
        <v>0</v>
      </c>
      <c r="BG471" s="185">
        <f>IF(N471="zákl. přenesená",J471,0)</f>
        <v>0</v>
      </c>
      <c r="BH471" s="185">
        <f>IF(N471="sníž. přenesená",J471,0)</f>
        <v>0</v>
      </c>
      <c r="BI471" s="185">
        <f>IF(N471="nulová",J471,0)</f>
        <v>0</v>
      </c>
      <c r="BJ471" s="23" t="s">
        <v>81</v>
      </c>
      <c r="BK471" s="185">
        <f>ROUND(I471*H471,2)</f>
        <v>0</v>
      </c>
      <c r="BL471" s="23" t="s">
        <v>165</v>
      </c>
      <c r="BM471" s="23" t="s">
        <v>1941</v>
      </c>
    </row>
    <row r="472" spans="2:65" s="1" customFormat="1" ht="16.5" customHeight="1">
      <c r="B472" s="173"/>
      <c r="C472" s="174" t="s">
        <v>1660</v>
      </c>
      <c r="D472" s="174" t="s">
        <v>160</v>
      </c>
      <c r="E472" s="175" t="s">
        <v>1942</v>
      </c>
      <c r="F472" s="176" t="s">
        <v>1609</v>
      </c>
      <c r="G472" s="177" t="s">
        <v>1943</v>
      </c>
      <c r="H472" s="178">
        <v>1</v>
      </c>
      <c r="I472" s="179"/>
      <c r="J472" s="180">
        <f>ROUND(I472*H472,2)</f>
        <v>0</v>
      </c>
      <c r="K472" s="176" t="s">
        <v>5</v>
      </c>
      <c r="L472" s="40"/>
      <c r="M472" s="181" t="s">
        <v>5</v>
      </c>
      <c r="N472" s="182" t="s">
        <v>44</v>
      </c>
      <c r="O472" s="41"/>
      <c r="P472" s="183">
        <f>O472*H472</f>
        <v>0</v>
      </c>
      <c r="Q472" s="183">
        <v>0</v>
      </c>
      <c r="R472" s="183">
        <f>Q472*H472</f>
        <v>0</v>
      </c>
      <c r="S472" s="183">
        <v>0</v>
      </c>
      <c r="T472" s="184">
        <f>S472*H472</f>
        <v>0</v>
      </c>
      <c r="AR472" s="23" t="s">
        <v>165</v>
      </c>
      <c r="AT472" s="23" t="s">
        <v>160</v>
      </c>
      <c r="AU472" s="23" t="s">
        <v>165</v>
      </c>
      <c r="AY472" s="23" t="s">
        <v>157</v>
      </c>
      <c r="BE472" s="185">
        <f>IF(N472="základní",J472,0)</f>
        <v>0</v>
      </c>
      <c r="BF472" s="185">
        <f>IF(N472="snížená",J472,0)</f>
        <v>0</v>
      </c>
      <c r="BG472" s="185">
        <f>IF(N472="zákl. přenesená",J472,0)</f>
        <v>0</v>
      </c>
      <c r="BH472" s="185">
        <f>IF(N472="sníž. přenesená",J472,0)</f>
        <v>0</v>
      </c>
      <c r="BI472" s="185">
        <f>IF(N472="nulová",J472,0)</f>
        <v>0</v>
      </c>
      <c r="BJ472" s="23" t="s">
        <v>81</v>
      </c>
      <c r="BK472" s="185">
        <f>ROUND(I472*H472,2)</f>
        <v>0</v>
      </c>
      <c r="BL472" s="23" t="s">
        <v>165</v>
      </c>
      <c r="BM472" s="23" t="s">
        <v>1944</v>
      </c>
    </row>
    <row r="473" spans="2:65" s="1" customFormat="1" ht="16.5" customHeight="1">
      <c r="B473" s="173"/>
      <c r="C473" s="174" t="s">
        <v>1488</v>
      </c>
      <c r="D473" s="174" t="s">
        <v>160</v>
      </c>
      <c r="E473" s="175" t="s">
        <v>1945</v>
      </c>
      <c r="F473" s="176" t="s">
        <v>1550</v>
      </c>
      <c r="G473" s="177" t="s">
        <v>1005</v>
      </c>
      <c r="H473" s="178">
        <v>1</v>
      </c>
      <c r="I473" s="179"/>
      <c r="J473" s="180">
        <f>ROUND(I473*H473,2)</f>
        <v>0</v>
      </c>
      <c r="K473" s="176" t="s">
        <v>5</v>
      </c>
      <c r="L473" s="40"/>
      <c r="M473" s="181" t="s">
        <v>5</v>
      </c>
      <c r="N473" s="182" t="s">
        <v>44</v>
      </c>
      <c r="O473" s="41"/>
      <c r="P473" s="183">
        <f>O473*H473</f>
        <v>0</v>
      </c>
      <c r="Q473" s="183">
        <v>0</v>
      </c>
      <c r="R473" s="183">
        <f>Q473*H473</f>
        <v>0</v>
      </c>
      <c r="S473" s="183">
        <v>0</v>
      </c>
      <c r="T473" s="184">
        <f>S473*H473</f>
        <v>0</v>
      </c>
      <c r="AR473" s="23" t="s">
        <v>165</v>
      </c>
      <c r="AT473" s="23" t="s">
        <v>160</v>
      </c>
      <c r="AU473" s="23" t="s">
        <v>165</v>
      </c>
      <c r="AY473" s="23" t="s">
        <v>157</v>
      </c>
      <c r="BE473" s="185">
        <f>IF(N473="základní",J473,0)</f>
        <v>0</v>
      </c>
      <c r="BF473" s="185">
        <f>IF(N473="snížená",J473,0)</f>
        <v>0</v>
      </c>
      <c r="BG473" s="185">
        <f>IF(N473="zákl. přenesená",J473,0)</f>
        <v>0</v>
      </c>
      <c r="BH473" s="185">
        <f>IF(N473="sníž. přenesená",J473,0)</f>
        <v>0</v>
      </c>
      <c r="BI473" s="185">
        <f>IF(N473="nulová",J473,0)</f>
        <v>0</v>
      </c>
      <c r="BJ473" s="23" t="s">
        <v>81</v>
      </c>
      <c r="BK473" s="185">
        <f>ROUND(I473*H473,2)</f>
        <v>0</v>
      </c>
      <c r="BL473" s="23" t="s">
        <v>165</v>
      </c>
      <c r="BM473" s="23" t="s">
        <v>1946</v>
      </c>
    </row>
    <row r="474" spans="2:63" s="10" customFormat="1" ht="22.35" customHeight="1">
      <c r="B474" s="160"/>
      <c r="D474" s="161" t="s">
        <v>72</v>
      </c>
      <c r="E474" s="171" t="s">
        <v>1947</v>
      </c>
      <c r="F474" s="171" t="s">
        <v>1948</v>
      </c>
      <c r="I474" s="163"/>
      <c r="J474" s="172">
        <f>BK474</f>
        <v>0</v>
      </c>
      <c r="L474" s="160"/>
      <c r="M474" s="165"/>
      <c r="N474" s="166"/>
      <c r="O474" s="166"/>
      <c r="P474" s="167">
        <f>P475+P494+P505+P507+P509+P515+P524</f>
        <v>0</v>
      </c>
      <c r="Q474" s="166"/>
      <c r="R474" s="167">
        <f>R475+R494+R505+R507+R509+R515+R524</f>
        <v>0</v>
      </c>
      <c r="S474" s="166"/>
      <c r="T474" s="168">
        <f>T475+T494+T505+T507+T509+T515+T524</f>
        <v>0</v>
      </c>
      <c r="AR474" s="161" t="s">
        <v>83</v>
      </c>
      <c r="AT474" s="169" t="s">
        <v>72</v>
      </c>
      <c r="AU474" s="169" t="s">
        <v>83</v>
      </c>
      <c r="AY474" s="161" t="s">
        <v>157</v>
      </c>
      <c r="BK474" s="170">
        <f>BK475+BK494+BK505+BK507+BK509+BK515+BK524</f>
        <v>0</v>
      </c>
    </row>
    <row r="475" spans="2:63" s="13" customFormat="1" ht="14.45" customHeight="1">
      <c r="B475" s="219"/>
      <c r="D475" s="220" t="s">
        <v>72</v>
      </c>
      <c r="E475" s="220" t="s">
        <v>1449</v>
      </c>
      <c r="F475" s="220" t="s">
        <v>1450</v>
      </c>
      <c r="I475" s="221"/>
      <c r="J475" s="222">
        <f>BK475</f>
        <v>0</v>
      </c>
      <c r="L475" s="219"/>
      <c r="M475" s="223"/>
      <c r="N475" s="224"/>
      <c r="O475" s="224"/>
      <c r="P475" s="225">
        <f>SUM(P476:P493)</f>
        <v>0</v>
      </c>
      <c r="Q475" s="224"/>
      <c r="R475" s="225">
        <f>SUM(R476:R493)</f>
        <v>0</v>
      </c>
      <c r="S475" s="224"/>
      <c r="T475" s="226">
        <f>SUM(T476:T493)</f>
        <v>0</v>
      </c>
      <c r="AR475" s="220" t="s">
        <v>81</v>
      </c>
      <c r="AT475" s="227" t="s">
        <v>72</v>
      </c>
      <c r="AU475" s="227" t="s">
        <v>158</v>
      </c>
      <c r="AY475" s="220" t="s">
        <v>157</v>
      </c>
      <c r="BK475" s="228">
        <f>SUM(BK476:BK493)</f>
        <v>0</v>
      </c>
    </row>
    <row r="476" spans="2:65" s="1" customFormat="1" ht="16.5" customHeight="1">
      <c r="B476" s="173"/>
      <c r="C476" s="174" t="s">
        <v>1490</v>
      </c>
      <c r="D476" s="174" t="s">
        <v>160</v>
      </c>
      <c r="E476" s="175" t="s">
        <v>1949</v>
      </c>
      <c r="F476" s="176" t="s">
        <v>1950</v>
      </c>
      <c r="G476" s="177" t="s">
        <v>1452</v>
      </c>
      <c r="H476" s="178">
        <v>2</v>
      </c>
      <c r="I476" s="179"/>
      <c r="J476" s="180">
        <f>ROUND(I476*H476,2)</f>
        <v>0</v>
      </c>
      <c r="K476" s="176" t="s">
        <v>5</v>
      </c>
      <c r="L476" s="40"/>
      <c r="M476" s="181" t="s">
        <v>5</v>
      </c>
      <c r="N476" s="182" t="s">
        <v>44</v>
      </c>
      <c r="O476" s="41"/>
      <c r="P476" s="183">
        <f>O476*H476</f>
        <v>0</v>
      </c>
      <c r="Q476" s="183">
        <v>0</v>
      </c>
      <c r="R476" s="183">
        <f>Q476*H476</f>
        <v>0</v>
      </c>
      <c r="S476" s="183">
        <v>0</v>
      </c>
      <c r="T476" s="184">
        <f>S476*H476</f>
        <v>0</v>
      </c>
      <c r="AR476" s="23" t="s">
        <v>165</v>
      </c>
      <c r="AT476" s="23" t="s">
        <v>160</v>
      </c>
      <c r="AU476" s="23" t="s">
        <v>165</v>
      </c>
      <c r="AY476" s="23" t="s">
        <v>157</v>
      </c>
      <c r="BE476" s="185">
        <f>IF(N476="základní",J476,0)</f>
        <v>0</v>
      </c>
      <c r="BF476" s="185">
        <f>IF(N476="snížená",J476,0)</f>
        <v>0</v>
      </c>
      <c r="BG476" s="185">
        <f>IF(N476="zákl. přenesená",J476,0)</f>
        <v>0</v>
      </c>
      <c r="BH476" s="185">
        <f>IF(N476="sníž. přenesená",J476,0)</f>
        <v>0</v>
      </c>
      <c r="BI476" s="185">
        <f>IF(N476="nulová",J476,0)</f>
        <v>0</v>
      </c>
      <c r="BJ476" s="23" t="s">
        <v>81</v>
      </c>
      <c r="BK476" s="185">
        <f>ROUND(I476*H476,2)</f>
        <v>0</v>
      </c>
      <c r="BL476" s="23" t="s">
        <v>165</v>
      </c>
      <c r="BM476" s="23" t="s">
        <v>1525</v>
      </c>
    </row>
    <row r="477" spans="2:47" s="1" customFormat="1" ht="27">
      <c r="B477" s="40"/>
      <c r="D477" s="187" t="s">
        <v>1453</v>
      </c>
      <c r="F477" s="197" t="s">
        <v>1951</v>
      </c>
      <c r="I477" s="148"/>
      <c r="L477" s="40"/>
      <c r="M477" s="196"/>
      <c r="N477" s="41"/>
      <c r="O477" s="41"/>
      <c r="P477" s="41"/>
      <c r="Q477" s="41"/>
      <c r="R477" s="41"/>
      <c r="S477" s="41"/>
      <c r="T477" s="69"/>
      <c r="AT477" s="23" t="s">
        <v>1453</v>
      </c>
      <c r="AU477" s="23" t="s">
        <v>165</v>
      </c>
    </row>
    <row r="478" spans="2:65" s="1" customFormat="1" ht="25.5" customHeight="1">
      <c r="B478" s="173"/>
      <c r="C478" s="174" t="s">
        <v>1491</v>
      </c>
      <c r="D478" s="174" t="s">
        <v>160</v>
      </c>
      <c r="E478" s="175" t="s">
        <v>1952</v>
      </c>
      <c r="F478" s="176" t="s">
        <v>1953</v>
      </c>
      <c r="G478" s="177" t="s">
        <v>1452</v>
      </c>
      <c r="H478" s="178">
        <v>1</v>
      </c>
      <c r="I478" s="179"/>
      <c r="J478" s="180">
        <f>ROUND(I478*H478,2)</f>
        <v>0</v>
      </c>
      <c r="K478" s="176" t="s">
        <v>5</v>
      </c>
      <c r="L478" s="40"/>
      <c r="M478" s="181" t="s">
        <v>5</v>
      </c>
      <c r="N478" s="182" t="s">
        <v>44</v>
      </c>
      <c r="O478" s="41"/>
      <c r="P478" s="183">
        <f>O478*H478</f>
        <v>0</v>
      </c>
      <c r="Q478" s="183">
        <v>0</v>
      </c>
      <c r="R478" s="183">
        <f>Q478*H478</f>
        <v>0</v>
      </c>
      <c r="S478" s="183">
        <v>0</v>
      </c>
      <c r="T478" s="184">
        <f>S478*H478</f>
        <v>0</v>
      </c>
      <c r="AR478" s="23" t="s">
        <v>165</v>
      </c>
      <c r="AT478" s="23" t="s">
        <v>160</v>
      </c>
      <c r="AU478" s="23" t="s">
        <v>165</v>
      </c>
      <c r="AY478" s="23" t="s">
        <v>157</v>
      </c>
      <c r="BE478" s="185">
        <f>IF(N478="základní",J478,0)</f>
        <v>0</v>
      </c>
      <c r="BF478" s="185">
        <f>IF(N478="snížená",J478,0)</f>
        <v>0</v>
      </c>
      <c r="BG478" s="185">
        <f>IF(N478="zákl. přenesená",J478,0)</f>
        <v>0</v>
      </c>
      <c r="BH478" s="185">
        <f>IF(N478="sníž. přenesená",J478,0)</f>
        <v>0</v>
      </c>
      <c r="BI478" s="185">
        <f>IF(N478="nulová",J478,0)</f>
        <v>0</v>
      </c>
      <c r="BJ478" s="23" t="s">
        <v>81</v>
      </c>
      <c r="BK478" s="185">
        <f>ROUND(I478*H478,2)</f>
        <v>0</v>
      </c>
      <c r="BL478" s="23" t="s">
        <v>165</v>
      </c>
      <c r="BM478" s="23" t="s">
        <v>1529</v>
      </c>
    </row>
    <row r="479" spans="2:47" s="1" customFormat="1" ht="27">
      <c r="B479" s="40"/>
      <c r="D479" s="187" t="s">
        <v>1453</v>
      </c>
      <c r="F479" s="197" t="s">
        <v>1954</v>
      </c>
      <c r="I479" s="148"/>
      <c r="L479" s="40"/>
      <c r="M479" s="196"/>
      <c r="N479" s="41"/>
      <c r="O479" s="41"/>
      <c r="P479" s="41"/>
      <c r="Q479" s="41"/>
      <c r="R479" s="41"/>
      <c r="S479" s="41"/>
      <c r="T479" s="69"/>
      <c r="AT479" s="23" t="s">
        <v>1453</v>
      </c>
      <c r="AU479" s="23" t="s">
        <v>165</v>
      </c>
    </row>
    <row r="480" spans="2:65" s="1" customFormat="1" ht="16.5" customHeight="1">
      <c r="B480" s="173"/>
      <c r="C480" s="174" t="s">
        <v>1493</v>
      </c>
      <c r="D480" s="174" t="s">
        <v>160</v>
      </c>
      <c r="E480" s="175" t="s">
        <v>1955</v>
      </c>
      <c r="F480" s="176" t="s">
        <v>1956</v>
      </c>
      <c r="G480" s="177" t="s">
        <v>1452</v>
      </c>
      <c r="H480" s="178">
        <v>0</v>
      </c>
      <c r="I480" s="179"/>
      <c r="J480" s="180">
        <f>ROUND(I480*H480,2)</f>
        <v>0</v>
      </c>
      <c r="K480" s="176" t="s">
        <v>5</v>
      </c>
      <c r="L480" s="40"/>
      <c r="M480" s="181" t="s">
        <v>5</v>
      </c>
      <c r="N480" s="182" t="s">
        <v>44</v>
      </c>
      <c r="O480" s="41"/>
      <c r="P480" s="183">
        <f>O480*H480</f>
        <v>0</v>
      </c>
      <c r="Q480" s="183">
        <v>0</v>
      </c>
      <c r="R480" s="183">
        <f>Q480*H480</f>
        <v>0</v>
      </c>
      <c r="S480" s="183">
        <v>0</v>
      </c>
      <c r="T480" s="184">
        <f>S480*H480</f>
        <v>0</v>
      </c>
      <c r="AR480" s="23" t="s">
        <v>165</v>
      </c>
      <c r="AT480" s="23" t="s">
        <v>160</v>
      </c>
      <c r="AU480" s="23" t="s">
        <v>165</v>
      </c>
      <c r="AY480" s="23" t="s">
        <v>157</v>
      </c>
      <c r="BE480" s="185">
        <f>IF(N480="základní",J480,0)</f>
        <v>0</v>
      </c>
      <c r="BF480" s="185">
        <f>IF(N480="snížená",J480,0)</f>
        <v>0</v>
      </c>
      <c r="BG480" s="185">
        <f>IF(N480="zákl. přenesená",J480,0)</f>
        <v>0</v>
      </c>
      <c r="BH480" s="185">
        <f>IF(N480="sníž. přenesená",J480,0)</f>
        <v>0</v>
      </c>
      <c r="BI480" s="185">
        <f>IF(N480="nulová",J480,0)</f>
        <v>0</v>
      </c>
      <c r="BJ480" s="23" t="s">
        <v>81</v>
      </c>
      <c r="BK480" s="185">
        <f>ROUND(I480*H480,2)</f>
        <v>0</v>
      </c>
      <c r="BL480" s="23" t="s">
        <v>165</v>
      </c>
      <c r="BM480" s="23" t="s">
        <v>1826</v>
      </c>
    </row>
    <row r="481" spans="2:47" s="1" customFormat="1" ht="27">
      <c r="B481" s="40"/>
      <c r="D481" s="187" t="s">
        <v>1453</v>
      </c>
      <c r="F481" s="197" t="s">
        <v>1957</v>
      </c>
      <c r="I481" s="148"/>
      <c r="L481" s="40"/>
      <c r="M481" s="196"/>
      <c r="N481" s="41"/>
      <c r="O481" s="41"/>
      <c r="P481" s="41"/>
      <c r="Q481" s="41"/>
      <c r="R481" s="41"/>
      <c r="S481" s="41"/>
      <c r="T481" s="69"/>
      <c r="AT481" s="23" t="s">
        <v>1453</v>
      </c>
      <c r="AU481" s="23" t="s">
        <v>165</v>
      </c>
    </row>
    <row r="482" spans="2:65" s="1" customFormat="1" ht="16.5" customHeight="1">
      <c r="B482" s="173"/>
      <c r="C482" s="174" t="s">
        <v>1673</v>
      </c>
      <c r="D482" s="174" t="s">
        <v>160</v>
      </c>
      <c r="E482" s="175" t="s">
        <v>1958</v>
      </c>
      <c r="F482" s="176" t="s">
        <v>1959</v>
      </c>
      <c r="G482" s="177" t="s">
        <v>1452</v>
      </c>
      <c r="H482" s="178">
        <v>2</v>
      </c>
      <c r="I482" s="179"/>
      <c r="J482" s="180">
        <f>ROUND(I482*H482,2)</f>
        <v>0</v>
      </c>
      <c r="K482" s="176" t="s">
        <v>5</v>
      </c>
      <c r="L482" s="40"/>
      <c r="M482" s="181" t="s">
        <v>5</v>
      </c>
      <c r="N482" s="182" t="s">
        <v>44</v>
      </c>
      <c r="O482" s="41"/>
      <c r="P482" s="183">
        <f>O482*H482</f>
        <v>0</v>
      </c>
      <c r="Q482" s="183">
        <v>0</v>
      </c>
      <c r="R482" s="183">
        <f>Q482*H482</f>
        <v>0</v>
      </c>
      <c r="S482" s="183">
        <v>0</v>
      </c>
      <c r="T482" s="184">
        <f>S482*H482</f>
        <v>0</v>
      </c>
      <c r="AR482" s="23" t="s">
        <v>165</v>
      </c>
      <c r="AT482" s="23" t="s">
        <v>160</v>
      </c>
      <c r="AU482" s="23" t="s">
        <v>165</v>
      </c>
      <c r="AY482" s="23" t="s">
        <v>157</v>
      </c>
      <c r="BE482" s="185">
        <f>IF(N482="základní",J482,0)</f>
        <v>0</v>
      </c>
      <c r="BF482" s="185">
        <f>IF(N482="snížená",J482,0)</f>
        <v>0</v>
      </c>
      <c r="BG482" s="185">
        <f>IF(N482="zákl. přenesená",J482,0)</f>
        <v>0</v>
      </c>
      <c r="BH482" s="185">
        <f>IF(N482="sníž. přenesená",J482,0)</f>
        <v>0</v>
      </c>
      <c r="BI482" s="185">
        <f>IF(N482="nulová",J482,0)</f>
        <v>0</v>
      </c>
      <c r="BJ482" s="23" t="s">
        <v>81</v>
      </c>
      <c r="BK482" s="185">
        <f>ROUND(I482*H482,2)</f>
        <v>0</v>
      </c>
      <c r="BL482" s="23" t="s">
        <v>165</v>
      </c>
      <c r="BM482" s="23" t="s">
        <v>1960</v>
      </c>
    </row>
    <row r="483" spans="2:47" s="1" customFormat="1" ht="27">
      <c r="B483" s="40"/>
      <c r="D483" s="187" t="s">
        <v>1453</v>
      </c>
      <c r="F483" s="197" t="s">
        <v>1961</v>
      </c>
      <c r="I483" s="148"/>
      <c r="L483" s="40"/>
      <c r="M483" s="196"/>
      <c r="N483" s="41"/>
      <c r="O483" s="41"/>
      <c r="P483" s="41"/>
      <c r="Q483" s="41"/>
      <c r="R483" s="41"/>
      <c r="S483" s="41"/>
      <c r="T483" s="69"/>
      <c r="AT483" s="23" t="s">
        <v>1453</v>
      </c>
      <c r="AU483" s="23" t="s">
        <v>165</v>
      </c>
    </row>
    <row r="484" spans="2:65" s="1" customFormat="1" ht="16.5" customHeight="1">
      <c r="B484" s="173"/>
      <c r="C484" s="174" t="s">
        <v>1672</v>
      </c>
      <c r="D484" s="174" t="s">
        <v>160</v>
      </c>
      <c r="E484" s="175" t="s">
        <v>1962</v>
      </c>
      <c r="F484" s="176" t="s">
        <v>1963</v>
      </c>
      <c r="G484" s="177" t="s">
        <v>1452</v>
      </c>
      <c r="H484" s="178">
        <v>0</v>
      </c>
      <c r="I484" s="179"/>
      <c r="J484" s="180">
        <f>ROUND(I484*H484,2)</f>
        <v>0</v>
      </c>
      <c r="K484" s="176" t="s">
        <v>5</v>
      </c>
      <c r="L484" s="40"/>
      <c r="M484" s="181" t="s">
        <v>5</v>
      </c>
      <c r="N484" s="182" t="s">
        <v>44</v>
      </c>
      <c r="O484" s="41"/>
      <c r="P484" s="183">
        <f>O484*H484</f>
        <v>0</v>
      </c>
      <c r="Q484" s="183">
        <v>0</v>
      </c>
      <c r="R484" s="183">
        <f>Q484*H484</f>
        <v>0</v>
      </c>
      <c r="S484" s="183">
        <v>0</v>
      </c>
      <c r="T484" s="184">
        <f>S484*H484</f>
        <v>0</v>
      </c>
      <c r="AR484" s="23" t="s">
        <v>165</v>
      </c>
      <c r="AT484" s="23" t="s">
        <v>160</v>
      </c>
      <c r="AU484" s="23" t="s">
        <v>165</v>
      </c>
      <c r="AY484" s="23" t="s">
        <v>157</v>
      </c>
      <c r="BE484" s="185">
        <f>IF(N484="základní",J484,0)</f>
        <v>0</v>
      </c>
      <c r="BF484" s="185">
        <f>IF(N484="snížená",J484,0)</f>
        <v>0</v>
      </c>
      <c r="BG484" s="185">
        <f>IF(N484="zákl. přenesená",J484,0)</f>
        <v>0</v>
      </c>
      <c r="BH484" s="185">
        <f>IF(N484="sníž. přenesená",J484,0)</f>
        <v>0</v>
      </c>
      <c r="BI484" s="185">
        <f>IF(N484="nulová",J484,0)</f>
        <v>0</v>
      </c>
      <c r="BJ484" s="23" t="s">
        <v>81</v>
      </c>
      <c r="BK484" s="185">
        <f>ROUND(I484*H484,2)</f>
        <v>0</v>
      </c>
      <c r="BL484" s="23" t="s">
        <v>165</v>
      </c>
      <c r="BM484" s="23" t="s">
        <v>1964</v>
      </c>
    </row>
    <row r="485" spans="2:47" s="1" customFormat="1" ht="27">
      <c r="B485" s="40"/>
      <c r="D485" s="187" t="s">
        <v>1453</v>
      </c>
      <c r="F485" s="197" t="s">
        <v>1961</v>
      </c>
      <c r="I485" s="148"/>
      <c r="L485" s="40"/>
      <c r="M485" s="196"/>
      <c r="N485" s="41"/>
      <c r="O485" s="41"/>
      <c r="P485" s="41"/>
      <c r="Q485" s="41"/>
      <c r="R485" s="41"/>
      <c r="S485" s="41"/>
      <c r="T485" s="69"/>
      <c r="AT485" s="23" t="s">
        <v>1453</v>
      </c>
      <c r="AU485" s="23" t="s">
        <v>165</v>
      </c>
    </row>
    <row r="486" spans="2:65" s="1" customFormat="1" ht="16.5" customHeight="1">
      <c r="B486" s="173"/>
      <c r="C486" s="174" t="s">
        <v>1965</v>
      </c>
      <c r="D486" s="174" t="s">
        <v>160</v>
      </c>
      <c r="E486" s="175" t="s">
        <v>1966</v>
      </c>
      <c r="F486" s="176" t="s">
        <v>1634</v>
      </c>
      <c r="G486" s="177" t="s">
        <v>1452</v>
      </c>
      <c r="H486" s="178">
        <v>0</v>
      </c>
      <c r="I486" s="179"/>
      <c r="J486" s="180">
        <f>ROUND(I486*H486,2)</f>
        <v>0</v>
      </c>
      <c r="K486" s="176" t="s">
        <v>5</v>
      </c>
      <c r="L486" s="40"/>
      <c r="M486" s="181" t="s">
        <v>5</v>
      </c>
      <c r="N486" s="182" t="s">
        <v>44</v>
      </c>
      <c r="O486" s="41"/>
      <c r="P486" s="183">
        <f>O486*H486</f>
        <v>0</v>
      </c>
      <c r="Q486" s="183">
        <v>0</v>
      </c>
      <c r="R486" s="183">
        <f>Q486*H486</f>
        <v>0</v>
      </c>
      <c r="S486" s="183">
        <v>0</v>
      </c>
      <c r="T486" s="184">
        <f>S486*H486</f>
        <v>0</v>
      </c>
      <c r="AR486" s="23" t="s">
        <v>165</v>
      </c>
      <c r="AT486" s="23" t="s">
        <v>160</v>
      </c>
      <c r="AU486" s="23" t="s">
        <v>165</v>
      </c>
      <c r="AY486" s="23" t="s">
        <v>157</v>
      </c>
      <c r="BE486" s="185">
        <f>IF(N486="základní",J486,0)</f>
        <v>0</v>
      </c>
      <c r="BF486" s="185">
        <f>IF(N486="snížená",J486,0)</f>
        <v>0</v>
      </c>
      <c r="BG486" s="185">
        <f>IF(N486="zákl. přenesená",J486,0)</f>
        <v>0</v>
      </c>
      <c r="BH486" s="185">
        <f>IF(N486="sníž. přenesená",J486,0)</f>
        <v>0</v>
      </c>
      <c r="BI486" s="185">
        <f>IF(N486="nulová",J486,0)</f>
        <v>0</v>
      </c>
      <c r="BJ486" s="23" t="s">
        <v>81</v>
      </c>
      <c r="BK486" s="185">
        <f>ROUND(I486*H486,2)</f>
        <v>0</v>
      </c>
      <c r="BL486" s="23" t="s">
        <v>165</v>
      </c>
      <c r="BM486" s="23" t="s">
        <v>1967</v>
      </c>
    </row>
    <row r="487" spans="2:47" s="1" customFormat="1" ht="27">
      <c r="B487" s="40"/>
      <c r="D487" s="187" t="s">
        <v>1453</v>
      </c>
      <c r="F487" s="197" t="s">
        <v>1961</v>
      </c>
      <c r="I487" s="148"/>
      <c r="L487" s="40"/>
      <c r="M487" s="196"/>
      <c r="N487" s="41"/>
      <c r="O487" s="41"/>
      <c r="P487" s="41"/>
      <c r="Q487" s="41"/>
      <c r="R487" s="41"/>
      <c r="S487" s="41"/>
      <c r="T487" s="69"/>
      <c r="AT487" s="23" t="s">
        <v>1453</v>
      </c>
      <c r="AU487" s="23" t="s">
        <v>165</v>
      </c>
    </row>
    <row r="488" spans="2:65" s="1" customFormat="1" ht="16.5" customHeight="1">
      <c r="B488" s="173"/>
      <c r="C488" s="174" t="s">
        <v>1675</v>
      </c>
      <c r="D488" s="174" t="s">
        <v>160</v>
      </c>
      <c r="E488" s="175" t="s">
        <v>1968</v>
      </c>
      <c r="F488" s="176" t="s">
        <v>1969</v>
      </c>
      <c r="G488" s="177" t="s">
        <v>1452</v>
      </c>
      <c r="H488" s="178">
        <v>4</v>
      </c>
      <c r="I488" s="179"/>
      <c r="J488" s="180">
        <f>ROUND(I488*H488,2)</f>
        <v>0</v>
      </c>
      <c r="K488" s="176" t="s">
        <v>5</v>
      </c>
      <c r="L488" s="40"/>
      <c r="M488" s="181" t="s">
        <v>5</v>
      </c>
      <c r="N488" s="182" t="s">
        <v>44</v>
      </c>
      <c r="O488" s="41"/>
      <c r="P488" s="183">
        <f>O488*H488</f>
        <v>0</v>
      </c>
      <c r="Q488" s="183">
        <v>0</v>
      </c>
      <c r="R488" s="183">
        <f>Q488*H488</f>
        <v>0</v>
      </c>
      <c r="S488" s="183">
        <v>0</v>
      </c>
      <c r="T488" s="184">
        <f>S488*H488</f>
        <v>0</v>
      </c>
      <c r="AR488" s="23" t="s">
        <v>165</v>
      </c>
      <c r="AT488" s="23" t="s">
        <v>160</v>
      </c>
      <c r="AU488" s="23" t="s">
        <v>165</v>
      </c>
      <c r="AY488" s="23" t="s">
        <v>157</v>
      </c>
      <c r="BE488" s="185">
        <f>IF(N488="základní",J488,0)</f>
        <v>0</v>
      </c>
      <c r="BF488" s="185">
        <f>IF(N488="snížená",J488,0)</f>
        <v>0</v>
      </c>
      <c r="BG488" s="185">
        <f>IF(N488="zákl. přenesená",J488,0)</f>
        <v>0</v>
      </c>
      <c r="BH488" s="185">
        <f>IF(N488="sníž. přenesená",J488,0)</f>
        <v>0</v>
      </c>
      <c r="BI488" s="185">
        <f>IF(N488="nulová",J488,0)</f>
        <v>0</v>
      </c>
      <c r="BJ488" s="23" t="s">
        <v>81</v>
      </c>
      <c r="BK488" s="185">
        <f>ROUND(I488*H488,2)</f>
        <v>0</v>
      </c>
      <c r="BL488" s="23" t="s">
        <v>165</v>
      </c>
      <c r="BM488" s="23" t="s">
        <v>1970</v>
      </c>
    </row>
    <row r="489" spans="2:47" s="1" customFormat="1" ht="27">
      <c r="B489" s="40"/>
      <c r="D489" s="187" t="s">
        <v>1453</v>
      </c>
      <c r="F489" s="197" t="s">
        <v>1961</v>
      </c>
      <c r="I489" s="148"/>
      <c r="L489" s="40"/>
      <c r="M489" s="196"/>
      <c r="N489" s="41"/>
      <c r="O489" s="41"/>
      <c r="P489" s="41"/>
      <c r="Q489" s="41"/>
      <c r="R489" s="41"/>
      <c r="S489" s="41"/>
      <c r="T489" s="69"/>
      <c r="AT489" s="23" t="s">
        <v>1453</v>
      </c>
      <c r="AU489" s="23" t="s">
        <v>165</v>
      </c>
    </row>
    <row r="490" spans="2:65" s="1" customFormat="1" ht="16.5" customHeight="1">
      <c r="B490" s="173"/>
      <c r="C490" s="174" t="s">
        <v>1971</v>
      </c>
      <c r="D490" s="174" t="s">
        <v>160</v>
      </c>
      <c r="E490" s="175" t="s">
        <v>1972</v>
      </c>
      <c r="F490" s="176" t="s">
        <v>1973</v>
      </c>
      <c r="G490" s="177" t="s">
        <v>1452</v>
      </c>
      <c r="H490" s="178">
        <v>1</v>
      </c>
      <c r="I490" s="179"/>
      <c r="J490" s="180">
        <f>ROUND(I490*H490,2)</f>
        <v>0</v>
      </c>
      <c r="K490" s="176" t="s">
        <v>5</v>
      </c>
      <c r="L490" s="40"/>
      <c r="M490" s="181" t="s">
        <v>5</v>
      </c>
      <c r="N490" s="182" t="s">
        <v>44</v>
      </c>
      <c r="O490" s="41"/>
      <c r="P490" s="183">
        <f>O490*H490</f>
        <v>0</v>
      </c>
      <c r="Q490" s="183">
        <v>0</v>
      </c>
      <c r="R490" s="183">
        <f>Q490*H490</f>
        <v>0</v>
      </c>
      <c r="S490" s="183">
        <v>0</v>
      </c>
      <c r="T490" s="184">
        <f>S490*H490</f>
        <v>0</v>
      </c>
      <c r="AR490" s="23" t="s">
        <v>165</v>
      </c>
      <c r="AT490" s="23" t="s">
        <v>160</v>
      </c>
      <c r="AU490" s="23" t="s">
        <v>165</v>
      </c>
      <c r="AY490" s="23" t="s">
        <v>157</v>
      </c>
      <c r="BE490" s="185">
        <f>IF(N490="základní",J490,0)</f>
        <v>0</v>
      </c>
      <c r="BF490" s="185">
        <f>IF(N490="snížená",J490,0)</f>
        <v>0</v>
      </c>
      <c r="BG490" s="185">
        <f>IF(N490="zákl. přenesená",J490,0)</f>
        <v>0</v>
      </c>
      <c r="BH490" s="185">
        <f>IF(N490="sníž. přenesená",J490,0)</f>
        <v>0</v>
      </c>
      <c r="BI490" s="185">
        <f>IF(N490="nulová",J490,0)</f>
        <v>0</v>
      </c>
      <c r="BJ490" s="23" t="s">
        <v>81</v>
      </c>
      <c r="BK490" s="185">
        <f>ROUND(I490*H490,2)</f>
        <v>0</v>
      </c>
      <c r="BL490" s="23" t="s">
        <v>165</v>
      </c>
      <c r="BM490" s="23" t="s">
        <v>1974</v>
      </c>
    </row>
    <row r="491" spans="2:47" s="1" customFormat="1" ht="27">
      <c r="B491" s="40"/>
      <c r="D491" s="187" t="s">
        <v>1453</v>
      </c>
      <c r="F491" s="197" t="s">
        <v>1975</v>
      </c>
      <c r="I491" s="148"/>
      <c r="L491" s="40"/>
      <c r="M491" s="196"/>
      <c r="N491" s="41"/>
      <c r="O491" s="41"/>
      <c r="P491" s="41"/>
      <c r="Q491" s="41"/>
      <c r="R491" s="41"/>
      <c r="S491" s="41"/>
      <c r="T491" s="69"/>
      <c r="AT491" s="23" t="s">
        <v>1453</v>
      </c>
      <c r="AU491" s="23" t="s">
        <v>165</v>
      </c>
    </row>
    <row r="492" spans="2:65" s="1" customFormat="1" ht="16.5" customHeight="1">
      <c r="B492" s="173"/>
      <c r="C492" s="174" t="s">
        <v>1677</v>
      </c>
      <c r="D492" s="174" t="s">
        <v>160</v>
      </c>
      <c r="E492" s="175" t="s">
        <v>1976</v>
      </c>
      <c r="F492" s="176" t="s">
        <v>1977</v>
      </c>
      <c r="G492" s="177" t="s">
        <v>1480</v>
      </c>
      <c r="H492" s="178">
        <v>1</v>
      </c>
      <c r="I492" s="179"/>
      <c r="J492" s="180">
        <f>ROUND(I492*H492,2)</f>
        <v>0</v>
      </c>
      <c r="K492" s="176" t="s">
        <v>5</v>
      </c>
      <c r="L492" s="40"/>
      <c r="M492" s="181" t="s">
        <v>5</v>
      </c>
      <c r="N492" s="182" t="s">
        <v>44</v>
      </c>
      <c r="O492" s="41"/>
      <c r="P492" s="183">
        <f>O492*H492</f>
        <v>0</v>
      </c>
      <c r="Q492" s="183">
        <v>0</v>
      </c>
      <c r="R492" s="183">
        <f>Q492*H492</f>
        <v>0</v>
      </c>
      <c r="S492" s="183">
        <v>0</v>
      </c>
      <c r="T492" s="184">
        <f>S492*H492</f>
        <v>0</v>
      </c>
      <c r="AR492" s="23" t="s">
        <v>165</v>
      </c>
      <c r="AT492" s="23" t="s">
        <v>160</v>
      </c>
      <c r="AU492" s="23" t="s">
        <v>165</v>
      </c>
      <c r="AY492" s="23" t="s">
        <v>157</v>
      </c>
      <c r="BE492" s="185">
        <f>IF(N492="základní",J492,0)</f>
        <v>0</v>
      </c>
      <c r="BF492" s="185">
        <f>IF(N492="snížená",J492,0)</f>
        <v>0</v>
      </c>
      <c r="BG492" s="185">
        <f>IF(N492="zákl. přenesená",J492,0)</f>
        <v>0</v>
      </c>
      <c r="BH492" s="185">
        <f>IF(N492="sníž. přenesená",J492,0)</f>
        <v>0</v>
      </c>
      <c r="BI492" s="185">
        <f>IF(N492="nulová",J492,0)</f>
        <v>0</v>
      </c>
      <c r="BJ492" s="23" t="s">
        <v>81</v>
      </c>
      <c r="BK492" s="185">
        <f>ROUND(I492*H492,2)</f>
        <v>0</v>
      </c>
      <c r="BL492" s="23" t="s">
        <v>165</v>
      </c>
      <c r="BM492" s="23" t="s">
        <v>1978</v>
      </c>
    </row>
    <row r="493" spans="2:47" s="1" customFormat="1" ht="27">
      <c r="B493" s="40"/>
      <c r="D493" s="187" t="s">
        <v>1453</v>
      </c>
      <c r="F493" s="197" t="s">
        <v>1582</v>
      </c>
      <c r="I493" s="148"/>
      <c r="L493" s="40"/>
      <c r="M493" s="196"/>
      <c r="N493" s="41"/>
      <c r="O493" s="41"/>
      <c r="P493" s="41"/>
      <c r="Q493" s="41"/>
      <c r="R493" s="41"/>
      <c r="S493" s="41"/>
      <c r="T493" s="69"/>
      <c r="AT493" s="23" t="s">
        <v>1453</v>
      </c>
      <c r="AU493" s="23" t="s">
        <v>165</v>
      </c>
    </row>
    <row r="494" spans="2:63" s="13" customFormat="1" ht="21.6" customHeight="1">
      <c r="B494" s="219"/>
      <c r="D494" s="220" t="s">
        <v>72</v>
      </c>
      <c r="E494" s="220" t="s">
        <v>1476</v>
      </c>
      <c r="F494" s="220" t="s">
        <v>1477</v>
      </c>
      <c r="I494" s="221"/>
      <c r="J494" s="222">
        <f>BK494</f>
        <v>0</v>
      </c>
      <c r="L494" s="219"/>
      <c r="M494" s="223"/>
      <c r="N494" s="224"/>
      <c r="O494" s="224"/>
      <c r="P494" s="225">
        <f>SUM(P495:P504)</f>
        <v>0</v>
      </c>
      <c r="Q494" s="224"/>
      <c r="R494" s="225">
        <f>SUM(R495:R504)</f>
        <v>0</v>
      </c>
      <c r="S494" s="224"/>
      <c r="T494" s="226">
        <f>SUM(T495:T504)</f>
        <v>0</v>
      </c>
      <c r="AR494" s="220" t="s">
        <v>81</v>
      </c>
      <c r="AT494" s="227" t="s">
        <v>72</v>
      </c>
      <c r="AU494" s="227" t="s">
        <v>158</v>
      </c>
      <c r="AY494" s="220" t="s">
        <v>157</v>
      </c>
      <c r="BK494" s="228">
        <f>SUM(BK495:BK504)</f>
        <v>0</v>
      </c>
    </row>
    <row r="495" spans="2:65" s="1" customFormat="1" ht="16.5" customHeight="1">
      <c r="B495" s="173"/>
      <c r="C495" s="174" t="s">
        <v>1979</v>
      </c>
      <c r="D495" s="174" t="s">
        <v>160</v>
      </c>
      <c r="E495" s="175" t="s">
        <v>1980</v>
      </c>
      <c r="F495" s="176" t="s">
        <v>1981</v>
      </c>
      <c r="G495" s="177" t="s">
        <v>1452</v>
      </c>
      <c r="H495" s="178">
        <v>2</v>
      </c>
      <c r="I495" s="179"/>
      <c r="J495" s="180">
        <f aca="true" t="shared" si="80" ref="J495:J504">ROUND(I495*H495,2)</f>
        <v>0</v>
      </c>
      <c r="K495" s="176" t="s">
        <v>5</v>
      </c>
      <c r="L495" s="40"/>
      <c r="M495" s="181" t="s">
        <v>5</v>
      </c>
      <c r="N495" s="182" t="s">
        <v>44</v>
      </c>
      <c r="O495" s="41"/>
      <c r="P495" s="183">
        <f aca="true" t="shared" si="81" ref="P495:P504">O495*H495</f>
        <v>0</v>
      </c>
      <c r="Q495" s="183">
        <v>0</v>
      </c>
      <c r="R495" s="183">
        <f aca="true" t="shared" si="82" ref="R495:R504">Q495*H495</f>
        <v>0</v>
      </c>
      <c r="S495" s="183">
        <v>0</v>
      </c>
      <c r="T495" s="184">
        <f aca="true" t="shared" si="83" ref="T495:T504">S495*H495</f>
        <v>0</v>
      </c>
      <c r="AR495" s="23" t="s">
        <v>165</v>
      </c>
      <c r="AT495" s="23" t="s">
        <v>160</v>
      </c>
      <c r="AU495" s="23" t="s">
        <v>165</v>
      </c>
      <c r="AY495" s="23" t="s">
        <v>157</v>
      </c>
      <c r="BE495" s="185">
        <f aca="true" t="shared" si="84" ref="BE495:BE504">IF(N495="základní",J495,0)</f>
        <v>0</v>
      </c>
      <c r="BF495" s="185">
        <f aca="true" t="shared" si="85" ref="BF495:BF504">IF(N495="snížená",J495,0)</f>
        <v>0</v>
      </c>
      <c r="BG495" s="185">
        <f aca="true" t="shared" si="86" ref="BG495:BG504">IF(N495="zákl. přenesená",J495,0)</f>
        <v>0</v>
      </c>
      <c r="BH495" s="185">
        <f aca="true" t="shared" si="87" ref="BH495:BH504">IF(N495="sníž. přenesená",J495,0)</f>
        <v>0</v>
      </c>
      <c r="BI495" s="185">
        <f aca="true" t="shared" si="88" ref="BI495:BI504">IF(N495="nulová",J495,0)</f>
        <v>0</v>
      </c>
      <c r="BJ495" s="23" t="s">
        <v>81</v>
      </c>
      <c r="BK495" s="185">
        <f aca="true" t="shared" si="89" ref="BK495:BK504">ROUND(I495*H495,2)</f>
        <v>0</v>
      </c>
      <c r="BL495" s="23" t="s">
        <v>165</v>
      </c>
      <c r="BM495" s="23" t="s">
        <v>1982</v>
      </c>
    </row>
    <row r="496" spans="2:65" s="1" customFormat="1" ht="16.5" customHeight="1">
      <c r="B496" s="173"/>
      <c r="C496" s="174" t="s">
        <v>1680</v>
      </c>
      <c r="D496" s="174" t="s">
        <v>160</v>
      </c>
      <c r="E496" s="175" t="s">
        <v>1983</v>
      </c>
      <c r="F496" s="176" t="s">
        <v>1984</v>
      </c>
      <c r="G496" s="177" t="s">
        <v>1452</v>
      </c>
      <c r="H496" s="178">
        <v>1</v>
      </c>
      <c r="I496" s="179"/>
      <c r="J496" s="180">
        <f t="shared" si="80"/>
        <v>0</v>
      </c>
      <c r="K496" s="176" t="s">
        <v>5</v>
      </c>
      <c r="L496" s="40"/>
      <c r="M496" s="181" t="s">
        <v>5</v>
      </c>
      <c r="N496" s="182" t="s">
        <v>44</v>
      </c>
      <c r="O496" s="41"/>
      <c r="P496" s="183">
        <f t="shared" si="81"/>
        <v>0</v>
      </c>
      <c r="Q496" s="183">
        <v>0</v>
      </c>
      <c r="R496" s="183">
        <f t="shared" si="82"/>
        <v>0</v>
      </c>
      <c r="S496" s="183">
        <v>0</v>
      </c>
      <c r="T496" s="184">
        <f t="shared" si="83"/>
        <v>0</v>
      </c>
      <c r="AR496" s="23" t="s">
        <v>165</v>
      </c>
      <c r="AT496" s="23" t="s">
        <v>160</v>
      </c>
      <c r="AU496" s="23" t="s">
        <v>165</v>
      </c>
      <c r="AY496" s="23" t="s">
        <v>157</v>
      </c>
      <c r="BE496" s="185">
        <f t="shared" si="84"/>
        <v>0</v>
      </c>
      <c r="BF496" s="185">
        <f t="shared" si="85"/>
        <v>0</v>
      </c>
      <c r="BG496" s="185">
        <f t="shared" si="86"/>
        <v>0</v>
      </c>
      <c r="BH496" s="185">
        <f t="shared" si="87"/>
        <v>0</v>
      </c>
      <c r="BI496" s="185">
        <f t="shared" si="88"/>
        <v>0</v>
      </c>
      <c r="BJ496" s="23" t="s">
        <v>81</v>
      </c>
      <c r="BK496" s="185">
        <f t="shared" si="89"/>
        <v>0</v>
      </c>
      <c r="BL496" s="23" t="s">
        <v>165</v>
      </c>
      <c r="BM496" s="23" t="s">
        <v>1985</v>
      </c>
    </row>
    <row r="497" spans="2:65" s="1" customFormat="1" ht="16.5" customHeight="1">
      <c r="B497" s="173"/>
      <c r="C497" s="174" t="s">
        <v>1986</v>
      </c>
      <c r="D497" s="174" t="s">
        <v>160</v>
      </c>
      <c r="E497" s="175" t="s">
        <v>1987</v>
      </c>
      <c r="F497" s="176" t="s">
        <v>1988</v>
      </c>
      <c r="G497" s="177" t="s">
        <v>1452</v>
      </c>
      <c r="H497" s="178">
        <v>1</v>
      </c>
      <c r="I497" s="179"/>
      <c r="J497" s="180">
        <f t="shared" si="80"/>
        <v>0</v>
      </c>
      <c r="K497" s="176" t="s">
        <v>5</v>
      </c>
      <c r="L497" s="40"/>
      <c r="M497" s="181" t="s">
        <v>5</v>
      </c>
      <c r="N497" s="182" t="s">
        <v>44</v>
      </c>
      <c r="O497" s="41"/>
      <c r="P497" s="183">
        <f t="shared" si="81"/>
        <v>0</v>
      </c>
      <c r="Q497" s="183">
        <v>0</v>
      </c>
      <c r="R497" s="183">
        <f t="shared" si="82"/>
        <v>0</v>
      </c>
      <c r="S497" s="183">
        <v>0</v>
      </c>
      <c r="T497" s="184">
        <f t="shared" si="83"/>
        <v>0</v>
      </c>
      <c r="AR497" s="23" t="s">
        <v>165</v>
      </c>
      <c r="AT497" s="23" t="s">
        <v>160</v>
      </c>
      <c r="AU497" s="23" t="s">
        <v>165</v>
      </c>
      <c r="AY497" s="23" t="s">
        <v>157</v>
      </c>
      <c r="BE497" s="185">
        <f t="shared" si="84"/>
        <v>0</v>
      </c>
      <c r="BF497" s="185">
        <f t="shared" si="85"/>
        <v>0</v>
      </c>
      <c r="BG497" s="185">
        <f t="shared" si="86"/>
        <v>0</v>
      </c>
      <c r="BH497" s="185">
        <f t="shared" si="87"/>
        <v>0</v>
      </c>
      <c r="BI497" s="185">
        <f t="shared" si="88"/>
        <v>0</v>
      </c>
      <c r="BJ497" s="23" t="s">
        <v>81</v>
      </c>
      <c r="BK497" s="185">
        <f t="shared" si="89"/>
        <v>0</v>
      </c>
      <c r="BL497" s="23" t="s">
        <v>165</v>
      </c>
      <c r="BM497" s="23" t="s">
        <v>1989</v>
      </c>
    </row>
    <row r="498" spans="2:65" s="1" customFormat="1" ht="16.5" customHeight="1">
      <c r="B498" s="173"/>
      <c r="C498" s="174" t="s">
        <v>1683</v>
      </c>
      <c r="D498" s="174" t="s">
        <v>160</v>
      </c>
      <c r="E498" s="175" t="s">
        <v>1990</v>
      </c>
      <c r="F498" s="176" t="s">
        <v>1991</v>
      </c>
      <c r="G498" s="177" t="s">
        <v>1383</v>
      </c>
      <c r="H498" s="178">
        <v>5</v>
      </c>
      <c r="I498" s="179"/>
      <c r="J498" s="180">
        <f t="shared" si="80"/>
        <v>0</v>
      </c>
      <c r="K498" s="176" t="s">
        <v>5</v>
      </c>
      <c r="L498" s="40"/>
      <c r="M498" s="181" t="s">
        <v>5</v>
      </c>
      <c r="N498" s="182" t="s">
        <v>44</v>
      </c>
      <c r="O498" s="41"/>
      <c r="P498" s="183">
        <f t="shared" si="81"/>
        <v>0</v>
      </c>
      <c r="Q498" s="183">
        <v>0</v>
      </c>
      <c r="R498" s="183">
        <f t="shared" si="82"/>
        <v>0</v>
      </c>
      <c r="S498" s="183">
        <v>0</v>
      </c>
      <c r="T498" s="184">
        <f t="shared" si="83"/>
        <v>0</v>
      </c>
      <c r="AR498" s="23" t="s">
        <v>165</v>
      </c>
      <c r="AT498" s="23" t="s">
        <v>160</v>
      </c>
      <c r="AU498" s="23" t="s">
        <v>165</v>
      </c>
      <c r="AY498" s="23" t="s">
        <v>157</v>
      </c>
      <c r="BE498" s="185">
        <f t="shared" si="84"/>
        <v>0</v>
      </c>
      <c r="BF498" s="185">
        <f t="shared" si="85"/>
        <v>0</v>
      </c>
      <c r="BG498" s="185">
        <f t="shared" si="86"/>
        <v>0</v>
      </c>
      <c r="BH498" s="185">
        <f t="shared" si="87"/>
        <v>0</v>
      </c>
      <c r="BI498" s="185">
        <f t="shared" si="88"/>
        <v>0</v>
      </c>
      <c r="BJ498" s="23" t="s">
        <v>81</v>
      </c>
      <c r="BK498" s="185">
        <f t="shared" si="89"/>
        <v>0</v>
      </c>
      <c r="BL498" s="23" t="s">
        <v>165</v>
      </c>
      <c r="BM498" s="23" t="s">
        <v>1992</v>
      </c>
    </row>
    <row r="499" spans="2:65" s="1" customFormat="1" ht="16.5" customHeight="1">
      <c r="B499" s="173"/>
      <c r="C499" s="174" t="s">
        <v>1993</v>
      </c>
      <c r="D499" s="174" t="s">
        <v>160</v>
      </c>
      <c r="E499" s="175" t="s">
        <v>1994</v>
      </c>
      <c r="F499" s="176" t="s">
        <v>1995</v>
      </c>
      <c r="G499" s="177" t="s">
        <v>1452</v>
      </c>
      <c r="H499" s="178">
        <v>1</v>
      </c>
      <c r="I499" s="179"/>
      <c r="J499" s="180">
        <f t="shared" si="80"/>
        <v>0</v>
      </c>
      <c r="K499" s="176" t="s">
        <v>5</v>
      </c>
      <c r="L499" s="40"/>
      <c r="M499" s="181" t="s">
        <v>5</v>
      </c>
      <c r="N499" s="182" t="s">
        <v>44</v>
      </c>
      <c r="O499" s="41"/>
      <c r="P499" s="183">
        <f t="shared" si="81"/>
        <v>0</v>
      </c>
      <c r="Q499" s="183">
        <v>0</v>
      </c>
      <c r="R499" s="183">
        <f t="shared" si="82"/>
        <v>0</v>
      </c>
      <c r="S499" s="183">
        <v>0</v>
      </c>
      <c r="T499" s="184">
        <f t="shared" si="83"/>
        <v>0</v>
      </c>
      <c r="AR499" s="23" t="s">
        <v>165</v>
      </c>
      <c r="AT499" s="23" t="s">
        <v>160</v>
      </c>
      <c r="AU499" s="23" t="s">
        <v>165</v>
      </c>
      <c r="AY499" s="23" t="s">
        <v>157</v>
      </c>
      <c r="BE499" s="185">
        <f t="shared" si="84"/>
        <v>0</v>
      </c>
      <c r="BF499" s="185">
        <f t="shared" si="85"/>
        <v>0</v>
      </c>
      <c r="BG499" s="185">
        <f t="shared" si="86"/>
        <v>0</v>
      </c>
      <c r="BH499" s="185">
        <f t="shared" si="87"/>
        <v>0</v>
      </c>
      <c r="BI499" s="185">
        <f t="shared" si="88"/>
        <v>0</v>
      </c>
      <c r="BJ499" s="23" t="s">
        <v>81</v>
      </c>
      <c r="BK499" s="185">
        <f t="shared" si="89"/>
        <v>0</v>
      </c>
      <c r="BL499" s="23" t="s">
        <v>165</v>
      </c>
      <c r="BM499" s="23" t="s">
        <v>1996</v>
      </c>
    </row>
    <row r="500" spans="2:65" s="1" customFormat="1" ht="16.5" customHeight="1">
      <c r="B500" s="173"/>
      <c r="C500" s="174" t="s">
        <v>1686</v>
      </c>
      <c r="D500" s="174" t="s">
        <v>160</v>
      </c>
      <c r="E500" s="175" t="s">
        <v>1997</v>
      </c>
      <c r="F500" s="176" t="s">
        <v>1998</v>
      </c>
      <c r="G500" s="177" t="s">
        <v>1452</v>
      </c>
      <c r="H500" s="178">
        <v>0</v>
      </c>
      <c r="I500" s="179"/>
      <c r="J500" s="180">
        <f t="shared" si="80"/>
        <v>0</v>
      </c>
      <c r="K500" s="176" t="s">
        <v>5</v>
      </c>
      <c r="L500" s="40"/>
      <c r="M500" s="181" t="s">
        <v>5</v>
      </c>
      <c r="N500" s="182" t="s">
        <v>44</v>
      </c>
      <c r="O500" s="41"/>
      <c r="P500" s="183">
        <f t="shared" si="81"/>
        <v>0</v>
      </c>
      <c r="Q500" s="183">
        <v>0</v>
      </c>
      <c r="R500" s="183">
        <f t="shared" si="82"/>
        <v>0</v>
      </c>
      <c r="S500" s="183">
        <v>0</v>
      </c>
      <c r="T500" s="184">
        <f t="shared" si="83"/>
        <v>0</v>
      </c>
      <c r="AR500" s="23" t="s">
        <v>165</v>
      </c>
      <c r="AT500" s="23" t="s">
        <v>160</v>
      </c>
      <c r="AU500" s="23" t="s">
        <v>165</v>
      </c>
      <c r="AY500" s="23" t="s">
        <v>157</v>
      </c>
      <c r="BE500" s="185">
        <f t="shared" si="84"/>
        <v>0</v>
      </c>
      <c r="BF500" s="185">
        <f t="shared" si="85"/>
        <v>0</v>
      </c>
      <c r="BG500" s="185">
        <f t="shared" si="86"/>
        <v>0</v>
      </c>
      <c r="BH500" s="185">
        <f t="shared" si="87"/>
        <v>0</v>
      </c>
      <c r="BI500" s="185">
        <f t="shared" si="88"/>
        <v>0</v>
      </c>
      <c r="BJ500" s="23" t="s">
        <v>81</v>
      </c>
      <c r="BK500" s="185">
        <f t="shared" si="89"/>
        <v>0</v>
      </c>
      <c r="BL500" s="23" t="s">
        <v>165</v>
      </c>
      <c r="BM500" s="23" t="s">
        <v>1999</v>
      </c>
    </row>
    <row r="501" spans="2:65" s="1" customFormat="1" ht="16.5" customHeight="1">
      <c r="B501" s="173"/>
      <c r="C501" s="174" t="s">
        <v>2000</v>
      </c>
      <c r="D501" s="174" t="s">
        <v>160</v>
      </c>
      <c r="E501" s="175" t="s">
        <v>2001</v>
      </c>
      <c r="F501" s="176" t="s">
        <v>2002</v>
      </c>
      <c r="G501" s="177" t="s">
        <v>1452</v>
      </c>
      <c r="H501" s="178">
        <v>0</v>
      </c>
      <c r="I501" s="179"/>
      <c r="J501" s="180">
        <f t="shared" si="80"/>
        <v>0</v>
      </c>
      <c r="K501" s="176" t="s">
        <v>5</v>
      </c>
      <c r="L501" s="40"/>
      <c r="M501" s="181" t="s">
        <v>5</v>
      </c>
      <c r="N501" s="182" t="s">
        <v>44</v>
      </c>
      <c r="O501" s="41"/>
      <c r="P501" s="183">
        <f t="shared" si="81"/>
        <v>0</v>
      </c>
      <c r="Q501" s="183">
        <v>0</v>
      </c>
      <c r="R501" s="183">
        <f t="shared" si="82"/>
        <v>0</v>
      </c>
      <c r="S501" s="183">
        <v>0</v>
      </c>
      <c r="T501" s="184">
        <f t="shared" si="83"/>
        <v>0</v>
      </c>
      <c r="AR501" s="23" t="s">
        <v>165</v>
      </c>
      <c r="AT501" s="23" t="s">
        <v>160</v>
      </c>
      <c r="AU501" s="23" t="s">
        <v>165</v>
      </c>
      <c r="AY501" s="23" t="s">
        <v>157</v>
      </c>
      <c r="BE501" s="185">
        <f t="shared" si="84"/>
        <v>0</v>
      </c>
      <c r="BF501" s="185">
        <f t="shared" si="85"/>
        <v>0</v>
      </c>
      <c r="BG501" s="185">
        <f t="shared" si="86"/>
        <v>0</v>
      </c>
      <c r="BH501" s="185">
        <f t="shared" si="87"/>
        <v>0</v>
      </c>
      <c r="BI501" s="185">
        <f t="shared" si="88"/>
        <v>0</v>
      </c>
      <c r="BJ501" s="23" t="s">
        <v>81</v>
      </c>
      <c r="BK501" s="185">
        <f t="shared" si="89"/>
        <v>0</v>
      </c>
      <c r="BL501" s="23" t="s">
        <v>165</v>
      </c>
      <c r="BM501" s="23" t="s">
        <v>2003</v>
      </c>
    </row>
    <row r="502" spans="2:65" s="1" customFormat="1" ht="16.5" customHeight="1">
      <c r="B502" s="173"/>
      <c r="C502" s="174" t="s">
        <v>1689</v>
      </c>
      <c r="D502" s="174" t="s">
        <v>160</v>
      </c>
      <c r="E502" s="175" t="s">
        <v>2004</v>
      </c>
      <c r="F502" s="176" t="s">
        <v>2005</v>
      </c>
      <c r="G502" s="177" t="s">
        <v>1452</v>
      </c>
      <c r="H502" s="178">
        <v>1</v>
      </c>
      <c r="I502" s="179"/>
      <c r="J502" s="180">
        <f t="shared" si="80"/>
        <v>0</v>
      </c>
      <c r="K502" s="176" t="s">
        <v>5</v>
      </c>
      <c r="L502" s="40"/>
      <c r="M502" s="181" t="s">
        <v>5</v>
      </c>
      <c r="N502" s="182" t="s">
        <v>44</v>
      </c>
      <c r="O502" s="41"/>
      <c r="P502" s="183">
        <f t="shared" si="81"/>
        <v>0</v>
      </c>
      <c r="Q502" s="183">
        <v>0</v>
      </c>
      <c r="R502" s="183">
        <f t="shared" si="82"/>
        <v>0</v>
      </c>
      <c r="S502" s="183">
        <v>0</v>
      </c>
      <c r="T502" s="184">
        <f t="shared" si="83"/>
        <v>0</v>
      </c>
      <c r="AR502" s="23" t="s">
        <v>165</v>
      </c>
      <c r="AT502" s="23" t="s">
        <v>160</v>
      </c>
      <c r="AU502" s="23" t="s">
        <v>165</v>
      </c>
      <c r="AY502" s="23" t="s">
        <v>157</v>
      </c>
      <c r="BE502" s="185">
        <f t="shared" si="84"/>
        <v>0</v>
      </c>
      <c r="BF502" s="185">
        <f t="shared" si="85"/>
        <v>0</v>
      </c>
      <c r="BG502" s="185">
        <f t="shared" si="86"/>
        <v>0</v>
      </c>
      <c r="BH502" s="185">
        <f t="shared" si="87"/>
        <v>0</v>
      </c>
      <c r="BI502" s="185">
        <f t="shared" si="88"/>
        <v>0</v>
      </c>
      <c r="BJ502" s="23" t="s">
        <v>81</v>
      </c>
      <c r="BK502" s="185">
        <f t="shared" si="89"/>
        <v>0</v>
      </c>
      <c r="BL502" s="23" t="s">
        <v>165</v>
      </c>
      <c r="BM502" s="23" t="s">
        <v>2006</v>
      </c>
    </row>
    <row r="503" spans="2:65" s="1" customFormat="1" ht="16.5" customHeight="1">
      <c r="B503" s="173"/>
      <c r="C503" s="174" t="s">
        <v>2007</v>
      </c>
      <c r="D503" s="174" t="s">
        <v>160</v>
      </c>
      <c r="E503" s="175" t="s">
        <v>2008</v>
      </c>
      <c r="F503" s="176" t="s">
        <v>2009</v>
      </c>
      <c r="G503" s="177" t="s">
        <v>1452</v>
      </c>
      <c r="H503" s="178">
        <v>0</v>
      </c>
      <c r="I503" s="179"/>
      <c r="J503" s="180">
        <f t="shared" si="80"/>
        <v>0</v>
      </c>
      <c r="K503" s="176" t="s">
        <v>5</v>
      </c>
      <c r="L503" s="40"/>
      <c r="M503" s="181" t="s">
        <v>5</v>
      </c>
      <c r="N503" s="182" t="s">
        <v>44</v>
      </c>
      <c r="O503" s="41"/>
      <c r="P503" s="183">
        <f t="shared" si="81"/>
        <v>0</v>
      </c>
      <c r="Q503" s="183">
        <v>0</v>
      </c>
      <c r="R503" s="183">
        <f t="shared" si="82"/>
        <v>0</v>
      </c>
      <c r="S503" s="183">
        <v>0</v>
      </c>
      <c r="T503" s="184">
        <f t="shared" si="83"/>
        <v>0</v>
      </c>
      <c r="AR503" s="23" t="s">
        <v>165</v>
      </c>
      <c r="AT503" s="23" t="s">
        <v>160</v>
      </c>
      <c r="AU503" s="23" t="s">
        <v>165</v>
      </c>
      <c r="AY503" s="23" t="s">
        <v>157</v>
      </c>
      <c r="BE503" s="185">
        <f t="shared" si="84"/>
        <v>0</v>
      </c>
      <c r="BF503" s="185">
        <f t="shared" si="85"/>
        <v>0</v>
      </c>
      <c r="BG503" s="185">
        <f t="shared" si="86"/>
        <v>0</v>
      </c>
      <c r="BH503" s="185">
        <f t="shared" si="87"/>
        <v>0</v>
      </c>
      <c r="BI503" s="185">
        <f t="shared" si="88"/>
        <v>0</v>
      </c>
      <c r="BJ503" s="23" t="s">
        <v>81</v>
      </c>
      <c r="BK503" s="185">
        <f t="shared" si="89"/>
        <v>0</v>
      </c>
      <c r="BL503" s="23" t="s">
        <v>165</v>
      </c>
      <c r="BM503" s="23" t="s">
        <v>2010</v>
      </c>
    </row>
    <row r="504" spans="2:65" s="1" customFormat="1" ht="16.5" customHeight="1">
      <c r="B504" s="173"/>
      <c r="C504" s="174" t="s">
        <v>1694</v>
      </c>
      <c r="D504" s="174" t="s">
        <v>160</v>
      </c>
      <c r="E504" s="175" t="s">
        <v>2011</v>
      </c>
      <c r="F504" s="176" t="s">
        <v>1977</v>
      </c>
      <c r="G504" s="177" t="s">
        <v>1480</v>
      </c>
      <c r="H504" s="178">
        <v>1</v>
      </c>
      <c r="I504" s="179"/>
      <c r="J504" s="180">
        <f t="shared" si="80"/>
        <v>0</v>
      </c>
      <c r="K504" s="176" t="s">
        <v>5</v>
      </c>
      <c r="L504" s="40"/>
      <c r="M504" s="181" t="s">
        <v>5</v>
      </c>
      <c r="N504" s="182" t="s">
        <v>44</v>
      </c>
      <c r="O504" s="41"/>
      <c r="P504" s="183">
        <f t="shared" si="81"/>
        <v>0</v>
      </c>
      <c r="Q504" s="183">
        <v>0</v>
      </c>
      <c r="R504" s="183">
        <f t="shared" si="82"/>
        <v>0</v>
      </c>
      <c r="S504" s="183">
        <v>0</v>
      </c>
      <c r="T504" s="184">
        <f t="shared" si="83"/>
        <v>0</v>
      </c>
      <c r="AR504" s="23" t="s">
        <v>165</v>
      </c>
      <c r="AT504" s="23" t="s">
        <v>160</v>
      </c>
      <c r="AU504" s="23" t="s">
        <v>165</v>
      </c>
      <c r="AY504" s="23" t="s">
        <v>157</v>
      </c>
      <c r="BE504" s="185">
        <f t="shared" si="84"/>
        <v>0</v>
      </c>
      <c r="BF504" s="185">
        <f t="shared" si="85"/>
        <v>0</v>
      </c>
      <c r="BG504" s="185">
        <f t="shared" si="86"/>
        <v>0</v>
      </c>
      <c r="BH504" s="185">
        <f t="shared" si="87"/>
        <v>0</v>
      </c>
      <c r="BI504" s="185">
        <f t="shared" si="88"/>
        <v>0</v>
      </c>
      <c r="BJ504" s="23" t="s">
        <v>81</v>
      </c>
      <c r="BK504" s="185">
        <f t="shared" si="89"/>
        <v>0</v>
      </c>
      <c r="BL504" s="23" t="s">
        <v>165</v>
      </c>
      <c r="BM504" s="23" t="s">
        <v>2012</v>
      </c>
    </row>
    <row r="505" spans="2:63" s="13" customFormat="1" ht="21.6" customHeight="1">
      <c r="B505" s="219"/>
      <c r="D505" s="220" t="s">
        <v>72</v>
      </c>
      <c r="E505" s="220" t="s">
        <v>1596</v>
      </c>
      <c r="F505" s="220" t="s">
        <v>1597</v>
      </c>
      <c r="I505" s="221"/>
      <c r="J505" s="222">
        <f>BK505</f>
        <v>0</v>
      </c>
      <c r="L505" s="219"/>
      <c r="M505" s="223"/>
      <c r="N505" s="224"/>
      <c r="O505" s="224"/>
      <c r="P505" s="225">
        <f>P506</f>
        <v>0</v>
      </c>
      <c r="Q505" s="224"/>
      <c r="R505" s="225">
        <f>R506</f>
        <v>0</v>
      </c>
      <c r="S505" s="224"/>
      <c r="T505" s="226">
        <f>T506</f>
        <v>0</v>
      </c>
      <c r="AR505" s="220" t="s">
        <v>81</v>
      </c>
      <c r="AT505" s="227" t="s">
        <v>72</v>
      </c>
      <c r="AU505" s="227" t="s">
        <v>158</v>
      </c>
      <c r="AY505" s="220" t="s">
        <v>157</v>
      </c>
      <c r="BK505" s="228">
        <f>BK506</f>
        <v>0</v>
      </c>
    </row>
    <row r="506" spans="2:65" s="1" customFormat="1" ht="16.5" customHeight="1">
      <c r="B506" s="173"/>
      <c r="C506" s="174" t="s">
        <v>2013</v>
      </c>
      <c r="D506" s="174" t="s">
        <v>160</v>
      </c>
      <c r="E506" s="175" t="s">
        <v>2014</v>
      </c>
      <c r="F506" s="176" t="s">
        <v>2015</v>
      </c>
      <c r="G506" s="177" t="s">
        <v>458</v>
      </c>
      <c r="H506" s="178">
        <v>200</v>
      </c>
      <c r="I506" s="179"/>
      <c r="J506" s="180">
        <f>ROUND(I506*H506,2)</f>
        <v>0</v>
      </c>
      <c r="K506" s="176" t="s">
        <v>5</v>
      </c>
      <c r="L506" s="40"/>
      <c r="M506" s="181" t="s">
        <v>5</v>
      </c>
      <c r="N506" s="182" t="s">
        <v>44</v>
      </c>
      <c r="O506" s="41"/>
      <c r="P506" s="183">
        <f>O506*H506</f>
        <v>0</v>
      </c>
      <c r="Q506" s="183">
        <v>0</v>
      </c>
      <c r="R506" s="183">
        <f>Q506*H506</f>
        <v>0</v>
      </c>
      <c r="S506" s="183">
        <v>0</v>
      </c>
      <c r="T506" s="184">
        <f>S506*H506</f>
        <v>0</v>
      </c>
      <c r="AR506" s="23" t="s">
        <v>165</v>
      </c>
      <c r="AT506" s="23" t="s">
        <v>160</v>
      </c>
      <c r="AU506" s="23" t="s">
        <v>165</v>
      </c>
      <c r="AY506" s="23" t="s">
        <v>157</v>
      </c>
      <c r="BE506" s="185">
        <f>IF(N506="základní",J506,0)</f>
        <v>0</v>
      </c>
      <c r="BF506" s="185">
        <f>IF(N506="snížená",J506,0)</f>
        <v>0</v>
      </c>
      <c r="BG506" s="185">
        <f>IF(N506="zákl. přenesená",J506,0)</f>
        <v>0</v>
      </c>
      <c r="BH506" s="185">
        <f>IF(N506="sníž. přenesená",J506,0)</f>
        <v>0</v>
      </c>
      <c r="BI506" s="185">
        <f>IF(N506="nulová",J506,0)</f>
        <v>0</v>
      </c>
      <c r="BJ506" s="23" t="s">
        <v>81</v>
      </c>
      <c r="BK506" s="185">
        <f>ROUND(I506*H506,2)</f>
        <v>0</v>
      </c>
      <c r="BL506" s="23" t="s">
        <v>165</v>
      </c>
      <c r="BM506" s="23" t="s">
        <v>2016</v>
      </c>
    </row>
    <row r="507" spans="2:63" s="13" customFormat="1" ht="21.6" customHeight="1">
      <c r="B507" s="219"/>
      <c r="D507" s="220" t="s">
        <v>72</v>
      </c>
      <c r="E507" s="220" t="s">
        <v>1600</v>
      </c>
      <c r="F507" s="220" t="s">
        <v>1601</v>
      </c>
      <c r="I507" s="221"/>
      <c r="J507" s="222">
        <f>BK507</f>
        <v>0</v>
      </c>
      <c r="L507" s="219"/>
      <c r="M507" s="223"/>
      <c r="N507" s="224"/>
      <c r="O507" s="224"/>
      <c r="P507" s="225">
        <f>P508</f>
        <v>0</v>
      </c>
      <c r="Q507" s="224"/>
      <c r="R507" s="225">
        <f>R508</f>
        <v>0</v>
      </c>
      <c r="S507" s="224"/>
      <c r="T507" s="226">
        <f>T508</f>
        <v>0</v>
      </c>
      <c r="AR507" s="220" t="s">
        <v>81</v>
      </c>
      <c r="AT507" s="227" t="s">
        <v>72</v>
      </c>
      <c r="AU507" s="227" t="s">
        <v>158</v>
      </c>
      <c r="AY507" s="220" t="s">
        <v>157</v>
      </c>
      <c r="BK507" s="228">
        <f>BK508</f>
        <v>0</v>
      </c>
    </row>
    <row r="508" spans="2:65" s="1" customFormat="1" ht="16.5" customHeight="1">
      <c r="B508" s="173"/>
      <c r="C508" s="174" t="s">
        <v>1697</v>
      </c>
      <c r="D508" s="174" t="s">
        <v>160</v>
      </c>
      <c r="E508" s="175" t="s">
        <v>1692</v>
      </c>
      <c r="F508" s="176" t="s">
        <v>1693</v>
      </c>
      <c r="G508" s="177" t="s">
        <v>458</v>
      </c>
      <c r="H508" s="178">
        <v>200</v>
      </c>
      <c r="I508" s="179"/>
      <c r="J508" s="180">
        <f>ROUND(I508*H508,2)</f>
        <v>0</v>
      </c>
      <c r="K508" s="176" t="s">
        <v>5</v>
      </c>
      <c r="L508" s="40"/>
      <c r="M508" s="181" t="s">
        <v>5</v>
      </c>
      <c r="N508" s="182" t="s">
        <v>44</v>
      </c>
      <c r="O508" s="41"/>
      <c r="P508" s="183">
        <f>O508*H508</f>
        <v>0</v>
      </c>
      <c r="Q508" s="183">
        <v>0</v>
      </c>
      <c r="R508" s="183">
        <f>Q508*H508</f>
        <v>0</v>
      </c>
      <c r="S508" s="183">
        <v>0</v>
      </c>
      <c r="T508" s="184">
        <f>S508*H508</f>
        <v>0</v>
      </c>
      <c r="AR508" s="23" t="s">
        <v>165</v>
      </c>
      <c r="AT508" s="23" t="s">
        <v>160</v>
      </c>
      <c r="AU508" s="23" t="s">
        <v>165</v>
      </c>
      <c r="AY508" s="23" t="s">
        <v>157</v>
      </c>
      <c r="BE508" s="185">
        <f>IF(N508="základní",J508,0)</f>
        <v>0</v>
      </c>
      <c r="BF508" s="185">
        <f>IF(N508="snížená",J508,0)</f>
        <v>0</v>
      </c>
      <c r="BG508" s="185">
        <f>IF(N508="zákl. přenesená",J508,0)</f>
        <v>0</v>
      </c>
      <c r="BH508" s="185">
        <f>IF(N508="sníž. přenesená",J508,0)</f>
        <v>0</v>
      </c>
      <c r="BI508" s="185">
        <f>IF(N508="nulová",J508,0)</f>
        <v>0</v>
      </c>
      <c r="BJ508" s="23" t="s">
        <v>81</v>
      </c>
      <c r="BK508" s="185">
        <f>ROUND(I508*H508,2)</f>
        <v>0</v>
      </c>
      <c r="BL508" s="23" t="s">
        <v>165</v>
      </c>
      <c r="BM508" s="23" t="s">
        <v>2017</v>
      </c>
    </row>
    <row r="509" spans="2:63" s="13" customFormat="1" ht="21.6" customHeight="1">
      <c r="B509" s="219"/>
      <c r="D509" s="220" t="s">
        <v>72</v>
      </c>
      <c r="E509" s="220" t="s">
        <v>1503</v>
      </c>
      <c r="F509" s="220" t="s">
        <v>1504</v>
      </c>
      <c r="I509" s="221"/>
      <c r="J509" s="222">
        <f>BK509</f>
        <v>0</v>
      </c>
      <c r="L509" s="219"/>
      <c r="M509" s="223"/>
      <c r="N509" s="224"/>
      <c r="O509" s="224"/>
      <c r="P509" s="225">
        <f>SUM(P510:P514)</f>
        <v>0</v>
      </c>
      <c r="Q509" s="224"/>
      <c r="R509" s="225">
        <f>SUM(R510:R514)</f>
        <v>0</v>
      </c>
      <c r="S509" s="224"/>
      <c r="T509" s="226">
        <f>SUM(T510:T514)</f>
        <v>0</v>
      </c>
      <c r="AR509" s="220" t="s">
        <v>81</v>
      </c>
      <c r="AT509" s="227" t="s">
        <v>72</v>
      </c>
      <c r="AU509" s="227" t="s">
        <v>158</v>
      </c>
      <c r="AY509" s="220" t="s">
        <v>157</v>
      </c>
      <c r="BK509" s="228">
        <f>SUM(BK510:BK514)</f>
        <v>0</v>
      </c>
    </row>
    <row r="510" spans="2:65" s="1" customFormat="1" ht="16.5" customHeight="1">
      <c r="B510" s="173"/>
      <c r="C510" s="174" t="s">
        <v>1678</v>
      </c>
      <c r="D510" s="174" t="s">
        <v>160</v>
      </c>
      <c r="E510" s="175" t="s">
        <v>2018</v>
      </c>
      <c r="F510" s="176" t="s">
        <v>2019</v>
      </c>
      <c r="G510" s="177" t="s">
        <v>458</v>
      </c>
      <c r="H510" s="178">
        <v>0</v>
      </c>
      <c r="I510" s="179"/>
      <c r="J510" s="180">
        <f>ROUND(I510*H510,2)</f>
        <v>0</v>
      </c>
      <c r="K510" s="176" t="s">
        <v>5</v>
      </c>
      <c r="L510" s="40"/>
      <c r="M510" s="181" t="s">
        <v>5</v>
      </c>
      <c r="N510" s="182" t="s">
        <v>44</v>
      </c>
      <c r="O510" s="41"/>
      <c r="P510" s="183">
        <f>O510*H510</f>
        <v>0</v>
      </c>
      <c r="Q510" s="183">
        <v>0</v>
      </c>
      <c r="R510" s="183">
        <f>Q510*H510</f>
        <v>0</v>
      </c>
      <c r="S510" s="183">
        <v>0</v>
      </c>
      <c r="T510" s="184">
        <f>S510*H510</f>
        <v>0</v>
      </c>
      <c r="AR510" s="23" t="s">
        <v>165</v>
      </c>
      <c r="AT510" s="23" t="s">
        <v>160</v>
      </c>
      <c r="AU510" s="23" t="s">
        <v>165</v>
      </c>
      <c r="AY510" s="23" t="s">
        <v>157</v>
      </c>
      <c r="BE510" s="185">
        <f>IF(N510="základní",J510,0)</f>
        <v>0</v>
      </c>
      <c r="BF510" s="185">
        <f>IF(N510="snížená",J510,0)</f>
        <v>0</v>
      </c>
      <c r="BG510" s="185">
        <f>IF(N510="zákl. přenesená",J510,0)</f>
        <v>0</v>
      </c>
      <c r="BH510" s="185">
        <f>IF(N510="sníž. přenesená",J510,0)</f>
        <v>0</v>
      </c>
      <c r="BI510" s="185">
        <f>IF(N510="nulová",J510,0)</f>
        <v>0</v>
      </c>
      <c r="BJ510" s="23" t="s">
        <v>81</v>
      </c>
      <c r="BK510" s="185">
        <f>ROUND(I510*H510,2)</f>
        <v>0</v>
      </c>
      <c r="BL510" s="23" t="s">
        <v>165</v>
      </c>
      <c r="BM510" s="23" t="s">
        <v>2020</v>
      </c>
    </row>
    <row r="511" spans="2:65" s="1" customFormat="1" ht="16.5" customHeight="1">
      <c r="B511" s="173"/>
      <c r="C511" s="174" t="s">
        <v>1681</v>
      </c>
      <c r="D511" s="174" t="s">
        <v>160</v>
      </c>
      <c r="E511" s="175" t="s">
        <v>2021</v>
      </c>
      <c r="F511" s="176" t="s">
        <v>2022</v>
      </c>
      <c r="G511" s="177" t="s">
        <v>458</v>
      </c>
      <c r="H511" s="178">
        <v>25</v>
      </c>
      <c r="I511" s="179"/>
      <c r="J511" s="180">
        <f>ROUND(I511*H511,2)</f>
        <v>0</v>
      </c>
      <c r="K511" s="176" t="s">
        <v>5</v>
      </c>
      <c r="L511" s="40"/>
      <c r="M511" s="181" t="s">
        <v>5</v>
      </c>
      <c r="N511" s="182" t="s">
        <v>44</v>
      </c>
      <c r="O511" s="41"/>
      <c r="P511" s="183">
        <f>O511*H511</f>
        <v>0</v>
      </c>
      <c r="Q511" s="183">
        <v>0</v>
      </c>
      <c r="R511" s="183">
        <f>Q511*H511</f>
        <v>0</v>
      </c>
      <c r="S511" s="183">
        <v>0</v>
      </c>
      <c r="T511" s="184">
        <f>S511*H511</f>
        <v>0</v>
      </c>
      <c r="AR511" s="23" t="s">
        <v>165</v>
      </c>
      <c r="AT511" s="23" t="s">
        <v>160</v>
      </c>
      <c r="AU511" s="23" t="s">
        <v>165</v>
      </c>
      <c r="AY511" s="23" t="s">
        <v>157</v>
      </c>
      <c r="BE511" s="185">
        <f>IF(N511="základní",J511,0)</f>
        <v>0</v>
      </c>
      <c r="BF511" s="185">
        <f>IF(N511="snížená",J511,0)</f>
        <v>0</v>
      </c>
      <c r="BG511" s="185">
        <f>IF(N511="zákl. přenesená",J511,0)</f>
        <v>0</v>
      </c>
      <c r="BH511" s="185">
        <f>IF(N511="sníž. přenesená",J511,0)</f>
        <v>0</v>
      </c>
      <c r="BI511" s="185">
        <f>IF(N511="nulová",J511,0)</f>
        <v>0</v>
      </c>
      <c r="BJ511" s="23" t="s">
        <v>81</v>
      </c>
      <c r="BK511" s="185">
        <f>ROUND(I511*H511,2)</f>
        <v>0</v>
      </c>
      <c r="BL511" s="23" t="s">
        <v>165</v>
      </c>
      <c r="BM511" s="23" t="s">
        <v>2023</v>
      </c>
    </row>
    <row r="512" spans="2:65" s="1" customFormat="1" ht="16.5" customHeight="1">
      <c r="B512" s="173"/>
      <c r="C512" s="174" t="s">
        <v>2024</v>
      </c>
      <c r="D512" s="174" t="s">
        <v>160</v>
      </c>
      <c r="E512" s="175" t="s">
        <v>1706</v>
      </c>
      <c r="F512" s="176" t="s">
        <v>1589</v>
      </c>
      <c r="G512" s="177" t="s">
        <v>458</v>
      </c>
      <c r="H512" s="178">
        <v>25</v>
      </c>
      <c r="I512" s="179"/>
      <c r="J512" s="180">
        <f>ROUND(I512*H512,2)</f>
        <v>0</v>
      </c>
      <c r="K512" s="176" t="s">
        <v>5</v>
      </c>
      <c r="L512" s="40"/>
      <c r="M512" s="181" t="s">
        <v>5</v>
      </c>
      <c r="N512" s="182" t="s">
        <v>44</v>
      </c>
      <c r="O512" s="41"/>
      <c r="P512" s="183">
        <f>O512*H512</f>
        <v>0</v>
      </c>
      <c r="Q512" s="183">
        <v>0</v>
      </c>
      <c r="R512" s="183">
        <f>Q512*H512</f>
        <v>0</v>
      </c>
      <c r="S512" s="183">
        <v>0</v>
      </c>
      <c r="T512" s="184">
        <f>S512*H512</f>
        <v>0</v>
      </c>
      <c r="AR512" s="23" t="s">
        <v>165</v>
      </c>
      <c r="AT512" s="23" t="s">
        <v>160</v>
      </c>
      <c r="AU512" s="23" t="s">
        <v>165</v>
      </c>
      <c r="AY512" s="23" t="s">
        <v>157</v>
      </c>
      <c r="BE512" s="185">
        <f>IF(N512="základní",J512,0)</f>
        <v>0</v>
      </c>
      <c r="BF512" s="185">
        <f>IF(N512="snížená",J512,0)</f>
        <v>0</v>
      </c>
      <c r="BG512" s="185">
        <f>IF(N512="zákl. přenesená",J512,0)</f>
        <v>0</v>
      </c>
      <c r="BH512" s="185">
        <f>IF(N512="sníž. přenesená",J512,0)</f>
        <v>0</v>
      </c>
      <c r="BI512" s="185">
        <f>IF(N512="nulová",J512,0)</f>
        <v>0</v>
      </c>
      <c r="BJ512" s="23" t="s">
        <v>81</v>
      </c>
      <c r="BK512" s="185">
        <f>ROUND(I512*H512,2)</f>
        <v>0</v>
      </c>
      <c r="BL512" s="23" t="s">
        <v>165</v>
      </c>
      <c r="BM512" s="23" t="s">
        <v>2025</v>
      </c>
    </row>
    <row r="513" spans="2:65" s="1" customFormat="1" ht="16.5" customHeight="1">
      <c r="B513" s="173"/>
      <c r="C513" s="174" t="s">
        <v>1702</v>
      </c>
      <c r="D513" s="174" t="s">
        <v>160</v>
      </c>
      <c r="E513" s="175" t="s">
        <v>2026</v>
      </c>
      <c r="F513" s="176" t="s">
        <v>2027</v>
      </c>
      <c r="G513" s="177" t="s">
        <v>1452</v>
      </c>
      <c r="H513" s="178">
        <v>3</v>
      </c>
      <c r="I513" s="179"/>
      <c r="J513" s="180">
        <f>ROUND(I513*H513,2)</f>
        <v>0</v>
      </c>
      <c r="K513" s="176" t="s">
        <v>5</v>
      </c>
      <c r="L513" s="40"/>
      <c r="M513" s="181" t="s">
        <v>5</v>
      </c>
      <c r="N513" s="182" t="s">
        <v>44</v>
      </c>
      <c r="O513" s="41"/>
      <c r="P513" s="183">
        <f>O513*H513</f>
        <v>0</v>
      </c>
      <c r="Q513" s="183">
        <v>0</v>
      </c>
      <c r="R513" s="183">
        <f>Q513*H513</f>
        <v>0</v>
      </c>
      <c r="S513" s="183">
        <v>0</v>
      </c>
      <c r="T513" s="184">
        <f>S513*H513</f>
        <v>0</v>
      </c>
      <c r="AR513" s="23" t="s">
        <v>165</v>
      </c>
      <c r="AT513" s="23" t="s">
        <v>160</v>
      </c>
      <c r="AU513" s="23" t="s">
        <v>165</v>
      </c>
      <c r="AY513" s="23" t="s">
        <v>157</v>
      </c>
      <c r="BE513" s="185">
        <f>IF(N513="základní",J513,0)</f>
        <v>0</v>
      </c>
      <c r="BF513" s="185">
        <f>IF(N513="snížená",J513,0)</f>
        <v>0</v>
      </c>
      <c r="BG513" s="185">
        <f>IF(N513="zákl. přenesená",J513,0)</f>
        <v>0</v>
      </c>
      <c r="BH513" s="185">
        <f>IF(N513="sníž. přenesená",J513,0)</f>
        <v>0</v>
      </c>
      <c r="BI513" s="185">
        <f>IF(N513="nulová",J513,0)</f>
        <v>0</v>
      </c>
      <c r="BJ513" s="23" t="s">
        <v>81</v>
      </c>
      <c r="BK513" s="185">
        <f>ROUND(I513*H513,2)</f>
        <v>0</v>
      </c>
      <c r="BL513" s="23" t="s">
        <v>165</v>
      </c>
      <c r="BM513" s="23" t="s">
        <v>2028</v>
      </c>
    </row>
    <row r="514" spans="2:65" s="1" customFormat="1" ht="16.5" customHeight="1">
      <c r="B514" s="173"/>
      <c r="C514" s="174" t="s">
        <v>2029</v>
      </c>
      <c r="D514" s="174" t="s">
        <v>160</v>
      </c>
      <c r="E514" s="175" t="s">
        <v>2030</v>
      </c>
      <c r="F514" s="176" t="s">
        <v>1715</v>
      </c>
      <c r="G514" s="177" t="s">
        <v>1452</v>
      </c>
      <c r="H514" s="178">
        <v>1</v>
      </c>
      <c r="I514" s="179"/>
      <c r="J514" s="180">
        <f>ROUND(I514*H514,2)</f>
        <v>0</v>
      </c>
      <c r="K514" s="176" t="s">
        <v>5</v>
      </c>
      <c r="L514" s="40"/>
      <c r="M514" s="181" t="s">
        <v>5</v>
      </c>
      <c r="N514" s="182" t="s">
        <v>44</v>
      </c>
      <c r="O514" s="41"/>
      <c r="P514" s="183">
        <f>O514*H514</f>
        <v>0</v>
      </c>
      <c r="Q514" s="183">
        <v>0</v>
      </c>
      <c r="R514" s="183">
        <f>Q514*H514</f>
        <v>0</v>
      </c>
      <c r="S514" s="183">
        <v>0</v>
      </c>
      <c r="T514" s="184">
        <f>S514*H514</f>
        <v>0</v>
      </c>
      <c r="AR514" s="23" t="s">
        <v>165</v>
      </c>
      <c r="AT514" s="23" t="s">
        <v>160</v>
      </c>
      <c r="AU514" s="23" t="s">
        <v>165</v>
      </c>
      <c r="AY514" s="23" t="s">
        <v>157</v>
      </c>
      <c r="BE514" s="185">
        <f>IF(N514="základní",J514,0)</f>
        <v>0</v>
      </c>
      <c r="BF514" s="185">
        <f>IF(N514="snížená",J514,0)</f>
        <v>0</v>
      </c>
      <c r="BG514" s="185">
        <f>IF(N514="zákl. přenesená",J514,0)</f>
        <v>0</v>
      </c>
      <c r="BH514" s="185">
        <f>IF(N514="sníž. přenesená",J514,0)</f>
        <v>0</v>
      </c>
      <c r="BI514" s="185">
        <f>IF(N514="nulová",J514,0)</f>
        <v>0</v>
      </c>
      <c r="BJ514" s="23" t="s">
        <v>81</v>
      </c>
      <c r="BK514" s="185">
        <f>ROUND(I514*H514,2)</f>
        <v>0</v>
      </c>
      <c r="BL514" s="23" t="s">
        <v>165</v>
      </c>
      <c r="BM514" s="23" t="s">
        <v>2031</v>
      </c>
    </row>
    <row r="515" spans="2:63" s="13" customFormat="1" ht="21.6" customHeight="1">
      <c r="B515" s="219"/>
      <c r="D515" s="220" t="s">
        <v>72</v>
      </c>
      <c r="E515" s="220" t="s">
        <v>1521</v>
      </c>
      <c r="F515" s="220" t="s">
        <v>1522</v>
      </c>
      <c r="I515" s="221"/>
      <c r="J515" s="222">
        <f>BK515</f>
        <v>0</v>
      </c>
      <c r="L515" s="219"/>
      <c r="M515" s="223"/>
      <c r="N515" s="224"/>
      <c r="O515" s="224"/>
      <c r="P515" s="225">
        <f>SUM(P516:P523)</f>
        <v>0</v>
      </c>
      <c r="Q515" s="224"/>
      <c r="R515" s="225">
        <f>SUM(R516:R523)</f>
        <v>0</v>
      </c>
      <c r="S515" s="224"/>
      <c r="T515" s="226">
        <f>SUM(T516:T523)</f>
        <v>0</v>
      </c>
      <c r="AR515" s="220" t="s">
        <v>81</v>
      </c>
      <c r="AT515" s="227" t="s">
        <v>72</v>
      </c>
      <c r="AU515" s="227" t="s">
        <v>158</v>
      </c>
      <c r="AY515" s="220" t="s">
        <v>157</v>
      </c>
      <c r="BK515" s="228">
        <f>SUM(BK516:BK523)</f>
        <v>0</v>
      </c>
    </row>
    <row r="516" spans="2:65" s="1" customFormat="1" ht="16.5" customHeight="1">
      <c r="B516" s="173"/>
      <c r="C516" s="174" t="s">
        <v>1705</v>
      </c>
      <c r="D516" s="174" t="s">
        <v>160</v>
      </c>
      <c r="E516" s="175" t="s">
        <v>1720</v>
      </c>
      <c r="F516" s="176" t="s">
        <v>1524</v>
      </c>
      <c r="G516" s="177" t="s">
        <v>458</v>
      </c>
      <c r="H516" s="178">
        <v>160</v>
      </c>
      <c r="I516" s="179"/>
      <c r="J516" s="180">
        <f aca="true" t="shared" si="90" ref="J516:J522">ROUND(I516*H516,2)</f>
        <v>0</v>
      </c>
      <c r="K516" s="176" t="s">
        <v>5</v>
      </c>
      <c r="L516" s="40"/>
      <c r="M516" s="181" t="s">
        <v>5</v>
      </c>
      <c r="N516" s="182" t="s">
        <v>44</v>
      </c>
      <c r="O516" s="41"/>
      <c r="P516" s="183">
        <f aca="true" t="shared" si="91" ref="P516:P522">O516*H516</f>
        <v>0</v>
      </c>
      <c r="Q516" s="183">
        <v>0</v>
      </c>
      <c r="R516" s="183">
        <f aca="true" t="shared" si="92" ref="R516:R522">Q516*H516</f>
        <v>0</v>
      </c>
      <c r="S516" s="183">
        <v>0</v>
      </c>
      <c r="T516" s="184">
        <f aca="true" t="shared" si="93" ref="T516:T522">S516*H516</f>
        <v>0</v>
      </c>
      <c r="AR516" s="23" t="s">
        <v>165</v>
      </c>
      <c r="AT516" s="23" t="s">
        <v>160</v>
      </c>
      <c r="AU516" s="23" t="s">
        <v>165</v>
      </c>
      <c r="AY516" s="23" t="s">
        <v>157</v>
      </c>
      <c r="BE516" s="185">
        <f aca="true" t="shared" si="94" ref="BE516:BE522">IF(N516="základní",J516,0)</f>
        <v>0</v>
      </c>
      <c r="BF516" s="185">
        <f aca="true" t="shared" si="95" ref="BF516:BF522">IF(N516="snížená",J516,0)</f>
        <v>0</v>
      </c>
      <c r="BG516" s="185">
        <f aca="true" t="shared" si="96" ref="BG516:BG522">IF(N516="zákl. přenesená",J516,0)</f>
        <v>0</v>
      </c>
      <c r="BH516" s="185">
        <f aca="true" t="shared" si="97" ref="BH516:BH522">IF(N516="sníž. přenesená",J516,0)</f>
        <v>0</v>
      </c>
      <c r="BI516" s="185">
        <f aca="true" t="shared" si="98" ref="BI516:BI522">IF(N516="nulová",J516,0)</f>
        <v>0</v>
      </c>
      <c r="BJ516" s="23" t="s">
        <v>81</v>
      </c>
      <c r="BK516" s="185">
        <f aca="true" t="shared" si="99" ref="BK516:BK522">ROUND(I516*H516,2)</f>
        <v>0</v>
      </c>
      <c r="BL516" s="23" t="s">
        <v>165</v>
      </c>
      <c r="BM516" s="23" t="s">
        <v>2032</v>
      </c>
    </row>
    <row r="517" spans="2:65" s="1" customFormat="1" ht="16.5" customHeight="1">
      <c r="B517" s="173"/>
      <c r="C517" s="174" t="s">
        <v>2033</v>
      </c>
      <c r="D517" s="174" t="s">
        <v>160</v>
      </c>
      <c r="E517" s="175" t="s">
        <v>2034</v>
      </c>
      <c r="F517" s="176" t="s">
        <v>2035</v>
      </c>
      <c r="G517" s="177" t="s">
        <v>5</v>
      </c>
      <c r="H517" s="178">
        <v>0</v>
      </c>
      <c r="I517" s="179"/>
      <c r="J517" s="180">
        <f t="shared" si="90"/>
        <v>0</v>
      </c>
      <c r="K517" s="176" t="s">
        <v>5</v>
      </c>
      <c r="L517" s="40"/>
      <c r="M517" s="181" t="s">
        <v>5</v>
      </c>
      <c r="N517" s="182" t="s">
        <v>44</v>
      </c>
      <c r="O517" s="41"/>
      <c r="P517" s="183">
        <f t="shared" si="91"/>
        <v>0</v>
      </c>
      <c r="Q517" s="183">
        <v>0</v>
      </c>
      <c r="R517" s="183">
        <f t="shared" si="92"/>
        <v>0</v>
      </c>
      <c r="S517" s="183">
        <v>0</v>
      </c>
      <c r="T517" s="184">
        <f t="shared" si="93"/>
        <v>0</v>
      </c>
      <c r="AR517" s="23" t="s">
        <v>165</v>
      </c>
      <c r="AT517" s="23" t="s">
        <v>160</v>
      </c>
      <c r="AU517" s="23" t="s">
        <v>165</v>
      </c>
      <c r="AY517" s="23" t="s">
        <v>157</v>
      </c>
      <c r="BE517" s="185">
        <f t="shared" si="94"/>
        <v>0</v>
      </c>
      <c r="BF517" s="185">
        <f t="shared" si="95"/>
        <v>0</v>
      </c>
      <c r="BG517" s="185">
        <f t="shared" si="96"/>
        <v>0</v>
      </c>
      <c r="BH517" s="185">
        <f t="shared" si="97"/>
        <v>0</v>
      </c>
      <c r="BI517" s="185">
        <f t="shared" si="98"/>
        <v>0</v>
      </c>
      <c r="BJ517" s="23" t="s">
        <v>81</v>
      </c>
      <c r="BK517" s="185">
        <f t="shared" si="99"/>
        <v>0</v>
      </c>
      <c r="BL517" s="23" t="s">
        <v>165</v>
      </c>
      <c r="BM517" s="23" t="s">
        <v>2036</v>
      </c>
    </row>
    <row r="518" spans="2:65" s="1" customFormat="1" ht="16.5" customHeight="1">
      <c r="B518" s="173"/>
      <c r="C518" s="174" t="s">
        <v>1707</v>
      </c>
      <c r="D518" s="174" t="s">
        <v>160</v>
      </c>
      <c r="E518" s="175" t="s">
        <v>1725</v>
      </c>
      <c r="F518" s="176" t="s">
        <v>1726</v>
      </c>
      <c r="G518" s="177" t="s">
        <v>458</v>
      </c>
      <c r="H518" s="178">
        <v>25</v>
      </c>
      <c r="I518" s="179"/>
      <c r="J518" s="180">
        <f t="shared" si="90"/>
        <v>0</v>
      </c>
      <c r="K518" s="176" t="s">
        <v>5</v>
      </c>
      <c r="L518" s="40"/>
      <c r="M518" s="181" t="s">
        <v>5</v>
      </c>
      <c r="N518" s="182" t="s">
        <v>44</v>
      </c>
      <c r="O518" s="41"/>
      <c r="P518" s="183">
        <f t="shared" si="91"/>
        <v>0</v>
      </c>
      <c r="Q518" s="183">
        <v>0</v>
      </c>
      <c r="R518" s="183">
        <f t="shared" si="92"/>
        <v>0</v>
      </c>
      <c r="S518" s="183">
        <v>0</v>
      </c>
      <c r="T518" s="184">
        <f t="shared" si="93"/>
        <v>0</v>
      </c>
      <c r="AR518" s="23" t="s">
        <v>165</v>
      </c>
      <c r="AT518" s="23" t="s">
        <v>160</v>
      </c>
      <c r="AU518" s="23" t="s">
        <v>165</v>
      </c>
      <c r="AY518" s="23" t="s">
        <v>157</v>
      </c>
      <c r="BE518" s="185">
        <f t="shared" si="94"/>
        <v>0</v>
      </c>
      <c r="BF518" s="185">
        <f t="shared" si="95"/>
        <v>0</v>
      </c>
      <c r="BG518" s="185">
        <f t="shared" si="96"/>
        <v>0</v>
      </c>
      <c r="BH518" s="185">
        <f t="shared" si="97"/>
        <v>0</v>
      </c>
      <c r="BI518" s="185">
        <f t="shared" si="98"/>
        <v>0</v>
      </c>
      <c r="BJ518" s="23" t="s">
        <v>81</v>
      </c>
      <c r="BK518" s="185">
        <f t="shared" si="99"/>
        <v>0</v>
      </c>
      <c r="BL518" s="23" t="s">
        <v>165</v>
      </c>
      <c r="BM518" s="23" t="s">
        <v>2037</v>
      </c>
    </row>
    <row r="519" spans="2:65" s="1" customFormat="1" ht="16.5" customHeight="1">
      <c r="B519" s="173"/>
      <c r="C519" s="174" t="s">
        <v>2038</v>
      </c>
      <c r="D519" s="174" t="s">
        <v>160</v>
      </c>
      <c r="E519" s="175" t="s">
        <v>1728</v>
      </c>
      <c r="F519" s="176" t="s">
        <v>1595</v>
      </c>
      <c r="G519" s="177" t="s">
        <v>458</v>
      </c>
      <c r="H519" s="178">
        <v>25</v>
      </c>
      <c r="I519" s="179"/>
      <c r="J519" s="180">
        <f t="shared" si="90"/>
        <v>0</v>
      </c>
      <c r="K519" s="176" t="s">
        <v>5</v>
      </c>
      <c r="L519" s="40"/>
      <c r="M519" s="181" t="s">
        <v>5</v>
      </c>
      <c r="N519" s="182" t="s">
        <v>44</v>
      </c>
      <c r="O519" s="41"/>
      <c r="P519" s="183">
        <f t="shared" si="91"/>
        <v>0</v>
      </c>
      <c r="Q519" s="183">
        <v>0</v>
      </c>
      <c r="R519" s="183">
        <f t="shared" si="92"/>
        <v>0</v>
      </c>
      <c r="S519" s="183">
        <v>0</v>
      </c>
      <c r="T519" s="184">
        <f t="shared" si="93"/>
        <v>0</v>
      </c>
      <c r="AR519" s="23" t="s">
        <v>165</v>
      </c>
      <c r="AT519" s="23" t="s">
        <v>160</v>
      </c>
      <c r="AU519" s="23" t="s">
        <v>165</v>
      </c>
      <c r="AY519" s="23" t="s">
        <v>157</v>
      </c>
      <c r="BE519" s="185">
        <f t="shared" si="94"/>
        <v>0</v>
      </c>
      <c r="BF519" s="185">
        <f t="shared" si="95"/>
        <v>0</v>
      </c>
      <c r="BG519" s="185">
        <f t="shared" si="96"/>
        <v>0</v>
      </c>
      <c r="BH519" s="185">
        <f t="shared" si="97"/>
        <v>0</v>
      </c>
      <c r="BI519" s="185">
        <f t="shared" si="98"/>
        <v>0</v>
      </c>
      <c r="BJ519" s="23" t="s">
        <v>81</v>
      </c>
      <c r="BK519" s="185">
        <f t="shared" si="99"/>
        <v>0</v>
      </c>
      <c r="BL519" s="23" t="s">
        <v>165</v>
      </c>
      <c r="BM519" s="23" t="s">
        <v>2039</v>
      </c>
    </row>
    <row r="520" spans="2:65" s="1" customFormat="1" ht="16.5" customHeight="1">
      <c r="B520" s="173"/>
      <c r="C520" s="174" t="s">
        <v>1710</v>
      </c>
      <c r="D520" s="174" t="s">
        <v>160</v>
      </c>
      <c r="E520" s="175" t="s">
        <v>2040</v>
      </c>
      <c r="F520" s="176" t="s">
        <v>2027</v>
      </c>
      <c r="G520" s="177" t="s">
        <v>1452</v>
      </c>
      <c r="H520" s="178">
        <v>3</v>
      </c>
      <c r="I520" s="179"/>
      <c r="J520" s="180">
        <f t="shared" si="90"/>
        <v>0</v>
      </c>
      <c r="K520" s="176" t="s">
        <v>5</v>
      </c>
      <c r="L520" s="40"/>
      <c r="M520" s="181" t="s">
        <v>5</v>
      </c>
      <c r="N520" s="182" t="s">
        <v>44</v>
      </c>
      <c r="O520" s="41"/>
      <c r="P520" s="183">
        <f t="shared" si="91"/>
        <v>0</v>
      </c>
      <c r="Q520" s="183">
        <v>0</v>
      </c>
      <c r="R520" s="183">
        <f t="shared" si="92"/>
        <v>0</v>
      </c>
      <c r="S520" s="183">
        <v>0</v>
      </c>
      <c r="T520" s="184">
        <f t="shared" si="93"/>
        <v>0</v>
      </c>
      <c r="AR520" s="23" t="s">
        <v>165</v>
      </c>
      <c r="AT520" s="23" t="s">
        <v>160</v>
      </c>
      <c r="AU520" s="23" t="s">
        <v>165</v>
      </c>
      <c r="AY520" s="23" t="s">
        <v>157</v>
      </c>
      <c r="BE520" s="185">
        <f t="shared" si="94"/>
        <v>0</v>
      </c>
      <c r="BF520" s="185">
        <f t="shared" si="95"/>
        <v>0</v>
      </c>
      <c r="BG520" s="185">
        <f t="shared" si="96"/>
        <v>0</v>
      </c>
      <c r="BH520" s="185">
        <f t="shared" si="97"/>
        <v>0</v>
      </c>
      <c r="BI520" s="185">
        <f t="shared" si="98"/>
        <v>0</v>
      </c>
      <c r="BJ520" s="23" t="s">
        <v>81</v>
      </c>
      <c r="BK520" s="185">
        <f t="shared" si="99"/>
        <v>0</v>
      </c>
      <c r="BL520" s="23" t="s">
        <v>165</v>
      </c>
      <c r="BM520" s="23" t="s">
        <v>2041</v>
      </c>
    </row>
    <row r="521" spans="2:65" s="1" customFormat="1" ht="16.5" customHeight="1">
      <c r="B521" s="173"/>
      <c r="C521" s="174" t="s">
        <v>2042</v>
      </c>
      <c r="D521" s="174" t="s">
        <v>160</v>
      </c>
      <c r="E521" s="175" t="s">
        <v>1735</v>
      </c>
      <c r="F521" s="176" t="s">
        <v>1593</v>
      </c>
      <c r="G521" s="177" t="s">
        <v>1452</v>
      </c>
      <c r="H521" s="178">
        <v>3</v>
      </c>
      <c r="I521" s="179"/>
      <c r="J521" s="180">
        <f t="shared" si="90"/>
        <v>0</v>
      </c>
      <c r="K521" s="176" t="s">
        <v>5</v>
      </c>
      <c r="L521" s="40"/>
      <c r="M521" s="181" t="s">
        <v>5</v>
      </c>
      <c r="N521" s="182" t="s">
        <v>44</v>
      </c>
      <c r="O521" s="41"/>
      <c r="P521" s="183">
        <f t="shared" si="91"/>
        <v>0</v>
      </c>
      <c r="Q521" s="183">
        <v>0</v>
      </c>
      <c r="R521" s="183">
        <f t="shared" si="92"/>
        <v>0</v>
      </c>
      <c r="S521" s="183">
        <v>0</v>
      </c>
      <c r="T521" s="184">
        <f t="shared" si="93"/>
        <v>0</v>
      </c>
      <c r="AR521" s="23" t="s">
        <v>165</v>
      </c>
      <c r="AT521" s="23" t="s">
        <v>160</v>
      </c>
      <c r="AU521" s="23" t="s">
        <v>165</v>
      </c>
      <c r="AY521" s="23" t="s">
        <v>157</v>
      </c>
      <c r="BE521" s="185">
        <f t="shared" si="94"/>
        <v>0</v>
      </c>
      <c r="BF521" s="185">
        <f t="shared" si="95"/>
        <v>0</v>
      </c>
      <c r="BG521" s="185">
        <f t="shared" si="96"/>
        <v>0</v>
      </c>
      <c r="BH521" s="185">
        <f t="shared" si="97"/>
        <v>0</v>
      </c>
      <c r="BI521" s="185">
        <f t="shared" si="98"/>
        <v>0</v>
      </c>
      <c r="BJ521" s="23" t="s">
        <v>81</v>
      </c>
      <c r="BK521" s="185">
        <f t="shared" si="99"/>
        <v>0</v>
      </c>
      <c r="BL521" s="23" t="s">
        <v>165</v>
      </c>
      <c r="BM521" s="23" t="s">
        <v>2043</v>
      </c>
    </row>
    <row r="522" spans="2:65" s="1" customFormat="1" ht="16.5" customHeight="1">
      <c r="B522" s="173"/>
      <c r="C522" s="174" t="s">
        <v>1713</v>
      </c>
      <c r="D522" s="174" t="s">
        <v>160</v>
      </c>
      <c r="E522" s="175" t="s">
        <v>1737</v>
      </c>
      <c r="F522" s="176" t="s">
        <v>1532</v>
      </c>
      <c r="G522" s="177" t="s">
        <v>1738</v>
      </c>
      <c r="H522" s="178">
        <v>1</v>
      </c>
      <c r="I522" s="179"/>
      <c r="J522" s="180">
        <f t="shared" si="90"/>
        <v>0</v>
      </c>
      <c r="K522" s="176" t="s">
        <v>5</v>
      </c>
      <c r="L522" s="40"/>
      <c r="M522" s="181" t="s">
        <v>5</v>
      </c>
      <c r="N522" s="182" t="s">
        <v>44</v>
      </c>
      <c r="O522" s="41"/>
      <c r="P522" s="183">
        <f t="shared" si="91"/>
        <v>0</v>
      </c>
      <c r="Q522" s="183">
        <v>0</v>
      </c>
      <c r="R522" s="183">
        <f t="shared" si="92"/>
        <v>0</v>
      </c>
      <c r="S522" s="183">
        <v>0</v>
      </c>
      <c r="T522" s="184">
        <f t="shared" si="93"/>
        <v>0</v>
      </c>
      <c r="AR522" s="23" t="s">
        <v>165</v>
      </c>
      <c r="AT522" s="23" t="s">
        <v>160</v>
      </c>
      <c r="AU522" s="23" t="s">
        <v>165</v>
      </c>
      <c r="AY522" s="23" t="s">
        <v>157</v>
      </c>
      <c r="BE522" s="185">
        <f t="shared" si="94"/>
        <v>0</v>
      </c>
      <c r="BF522" s="185">
        <f t="shared" si="95"/>
        <v>0</v>
      </c>
      <c r="BG522" s="185">
        <f t="shared" si="96"/>
        <v>0</v>
      </c>
      <c r="BH522" s="185">
        <f t="shared" si="97"/>
        <v>0</v>
      </c>
      <c r="BI522" s="185">
        <f t="shared" si="98"/>
        <v>0</v>
      </c>
      <c r="BJ522" s="23" t="s">
        <v>81</v>
      </c>
      <c r="BK522" s="185">
        <f t="shared" si="99"/>
        <v>0</v>
      </c>
      <c r="BL522" s="23" t="s">
        <v>165</v>
      </c>
      <c r="BM522" s="23" t="s">
        <v>2044</v>
      </c>
    </row>
    <row r="523" spans="2:47" s="1" customFormat="1" ht="27">
      <c r="B523" s="40"/>
      <c r="D523" s="187" t="s">
        <v>1453</v>
      </c>
      <c r="F523" s="197" t="s">
        <v>1582</v>
      </c>
      <c r="I523" s="148"/>
      <c r="L523" s="40"/>
      <c r="M523" s="196"/>
      <c r="N523" s="41"/>
      <c r="O523" s="41"/>
      <c r="P523" s="41"/>
      <c r="Q523" s="41"/>
      <c r="R523" s="41"/>
      <c r="S523" s="41"/>
      <c r="T523" s="69"/>
      <c r="AT523" s="23" t="s">
        <v>1453</v>
      </c>
      <c r="AU523" s="23" t="s">
        <v>165</v>
      </c>
    </row>
    <row r="524" spans="2:63" s="13" customFormat="1" ht="21.6" customHeight="1">
      <c r="B524" s="219"/>
      <c r="D524" s="220" t="s">
        <v>72</v>
      </c>
      <c r="E524" s="220" t="s">
        <v>1533</v>
      </c>
      <c r="F524" s="220" t="s">
        <v>1534</v>
      </c>
      <c r="I524" s="221"/>
      <c r="J524" s="222">
        <f>BK524</f>
        <v>0</v>
      </c>
      <c r="L524" s="219"/>
      <c r="M524" s="223"/>
      <c r="N524" s="224"/>
      <c r="O524" s="224"/>
      <c r="P524" s="225">
        <f>SUM(P525:P528)</f>
        <v>0</v>
      </c>
      <c r="Q524" s="224"/>
      <c r="R524" s="225">
        <f>SUM(R525:R528)</f>
        <v>0</v>
      </c>
      <c r="S524" s="224"/>
      <c r="T524" s="226">
        <f>SUM(T525:T528)</f>
        <v>0</v>
      </c>
      <c r="AR524" s="220" t="s">
        <v>81</v>
      </c>
      <c r="AT524" s="227" t="s">
        <v>72</v>
      </c>
      <c r="AU524" s="227" t="s">
        <v>158</v>
      </c>
      <c r="AY524" s="220" t="s">
        <v>157</v>
      </c>
      <c r="BK524" s="228">
        <f>SUM(BK525:BK528)</f>
        <v>0</v>
      </c>
    </row>
    <row r="525" spans="2:65" s="1" customFormat="1" ht="16.5" customHeight="1">
      <c r="B525" s="173"/>
      <c r="C525" s="174" t="s">
        <v>2045</v>
      </c>
      <c r="D525" s="174" t="s">
        <v>160</v>
      </c>
      <c r="E525" s="175" t="s">
        <v>1740</v>
      </c>
      <c r="F525" s="176" t="s">
        <v>1540</v>
      </c>
      <c r="G525" s="177" t="s">
        <v>1741</v>
      </c>
      <c r="H525" s="178">
        <v>1</v>
      </c>
      <c r="I525" s="179"/>
      <c r="J525" s="180">
        <f>ROUND(I525*H525,2)</f>
        <v>0</v>
      </c>
      <c r="K525" s="176" t="s">
        <v>5</v>
      </c>
      <c r="L525" s="40"/>
      <c r="M525" s="181" t="s">
        <v>5</v>
      </c>
      <c r="N525" s="182" t="s">
        <v>44</v>
      </c>
      <c r="O525" s="41"/>
      <c r="P525" s="183">
        <f>O525*H525</f>
        <v>0</v>
      </c>
      <c r="Q525" s="183">
        <v>0</v>
      </c>
      <c r="R525" s="183">
        <f>Q525*H525</f>
        <v>0</v>
      </c>
      <c r="S525" s="183">
        <v>0</v>
      </c>
      <c r="T525" s="184">
        <f>S525*H525</f>
        <v>0</v>
      </c>
      <c r="AR525" s="23" t="s">
        <v>165</v>
      </c>
      <c r="AT525" s="23" t="s">
        <v>160</v>
      </c>
      <c r="AU525" s="23" t="s">
        <v>165</v>
      </c>
      <c r="AY525" s="23" t="s">
        <v>157</v>
      </c>
      <c r="BE525" s="185">
        <f>IF(N525="základní",J525,0)</f>
        <v>0</v>
      </c>
      <c r="BF525" s="185">
        <f>IF(N525="snížená",J525,0)</f>
        <v>0</v>
      </c>
      <c r="BG525" s="185">
        <f>IF(N525="zákl. přenesená",J525,0)</f>
        <v>0</v>
      </c>
      <c r="BH525" s="185">
        <f>IF(N525="sníž. přenesená",J525,0)</f>
        <v>0</v>
      </c>
      <c r="BI525" s="185">
        <f>IF(N525="nulová",J525,0)</f>
        <v>0</v>
      </c>
      <c r="BJ525" s="23" t="s">
        <v>81</v>
      </c>
      <c r="BK525" s="185">
        <f>ROUND(I525*H525,2)</f>
        <v>0</v>
      </c>
      <c r="BL525" s="23" t="s">
        <v>165</v>
      </c>
      <c r="BM525" s="23" t="s">
        <v>2046</v>
      </c>
    </row>
    <row r="526" spans="2:65" s="1" customFormat="1" ht="16.5" customHeight="1">
      <c r="B526" s="173"/>
      <c r="C526" s="174" t="s">
        <v>1716</v>
      </c>
      <c r="D526" s="174" t="s">
        <v>160</v>
      </c>
      <c r="E526" s="175" t="s">
        <v>1743</v>
      </c>
      <c r="F526" s="176" t="s">
        <v>1744</v>
      </c>
      <c r="G526" s="177" t="s">
        <v>1383</v>
      </c>
      <c r="H526" s="178">
        <v>4</v>
      </c>
      <c r="I526" s="179"/>
      <c r="J526" s="180">
        <f>ROUND(I526*H526,2)</f>
        <v>0</v>
      </c>
      <c r="K526" s="176" t="s">
        <v>5</v>
      </c>
      <c r="L526" s="40"/>
      <c r="M526" s="181" t="s">
        <v>5</v>
      </c>
      <c r="N526" s="182" t="s">
        <v>44</v>
      </c>
      <c r="O526" s="41"/>
      <c r="P526" s="183">
        <f>O526*H526</f>
        <v>0</v>
      </c>
      <c r="Q526" s="183">
        <v>0</v>
      </c>
      <c r="R526" s="183">
        <f>Q526*H526</f>
        <v>0</v>
      </c>
      <c r="S526" s="183">
        <v>0</v>
      </c>
      <c r="T526" s="184">
        <f>S526*H526</f>
        <v>0</v>
      </c>
      <c r="AR526" s="23" t="s">
        <v>165</v>
      </c>
      <c r="AT526" s="23" t="s">
        <v>160</v>
      </c>
      <c r="AU526" s="23" t="s">
        <v>165</v>
      </c>
      <c r="AY526" s="23" t="s">
        <v>157</v>
      </c>
      <c r="BE526" s="185">
        <f>IF(N526="základní",J526,0)</f>
        <v>0</v>
      </c>
      <c r="BF526" s="185">
        <f>IF(N526="snížená",J526,0)</f>
        <v>0</v>
      </c>
      <c r="BG526" s="185">
        <f>IF(N526="zákl. přenesená",J526,0)</f>
        <v>0</v>
      </c>
      <c r="BH526" s="185">
        <f>IF(N526="sníž. přenesená",J526,0)</f>
        <v>0</v>
      </c>
      <c r="BI526" s="185">
        <f>IF(N526="nulová",J526,0)</f>
        <v>0</v>
      </c>
      <c r="BJ526" s="23" t="s">
        <v>81</v>
      </c>
      <c r="BK526" s="185">
        <f>ROUND(I526*H526,2)</f>
        <v>0</v>
      </c>
      <c r="BL526" s="23" t="s">
        <v>165</v>
      </c>
      <c r="BM526" s="23" t="s">
        <v>2047</v>
      </c>
    </row>
    <row r="527" spans="2:65" s="1" customFormat="1" ht="16.5" customHeight="1">
      <c r="B527" s="173"/>
      <c r="C527" s="174" t="s">
        <v>2048</v>
      </c>
      <c r="D527" s="174" t="s">
        <v>160</v>
      </c>
      <c r="E527" s="175" t="s">
        <v>2049</v>
      </c>
      <c r="F527" s="176" t="s">
        <v>1609</v>
      </c>
      <c r="G527" s="177" t="s">
        <v>1750</v>
      </c>
      <c r="H527" s="178">
        <v>1</v>
      </c>
      <c r="I527" s="179"/>
      <c r="J527" s="180">
        <f>ROUND(I527*H527,2)</f>
        <v>0</v>
      </c>
      <c r="K527" s="176" t="s">
        <v>5</v>
      </c>
      <c r="L527" s="40"/>
      <c r="M527" s="181" t="s">
        <v>5</v>
      </c>
      <c r="N527" s="182" t="s">
        <v>44</v>
      </c>
      <c r="O527" s="41"/>
      <c r="P527" s="183">
        <f>O527*H527</f>
        <v>0</v>
      </c>
      <c r="Q527" s="183">
        <v>0</v>
      </c>
      <c r="R527" s="183">
        <f>Q527*H527</f>
        <v>0</v>
      </c>
      <c r="S527" s="183">
        <v>0</v>
      </c>
      <c r="T527" s="184">
        <f>S527*H527</f>
        <v>0</v>
      </c>
      <c r="AR527" s="23" t="s">
        <v>165</v>
      </c>
      <c r="AT527" s="23" t="s">
        <v>160</v>
      </c>
      <c r="AU527" s="23" t="s">
        <v>165</v>
      </c>
      <c r="AY527" s="23" t="s">
        <v>157</v>
      </c>
      <c r="BE527" s="185">
        <f>IF(N527="základní",J527,0)</f>
        <v>0</v>
      </c>
      <c r="BF527" s="185">
        <f>IF(N527="snížená",J527,0)</f>
        <v>0</v>
      </c>
      <c r="BG527" s="185">
        <f>IF(N527="zákl. přenesená",J527,0)</f>
        <v>0</v>
      </c>
      <c r="BH527" s="185">
        <f>IF(N527="sníž. přenesená",J527,0)</f>
        <v>0</v>
      </c>
      <c r="BI527" s="185">
        <f>IF(N527="nulová",J527,0)</f>
        <v>0</v>
      </c>
      <c r="BJ527" s="23" t="s">
        <v>81</v>
      </c>
      <c r="BK527" s="185">
        <f>ROUND(I527*H527,2)</f>
        <v>0</v>
      </c>
      <c r="BL527" s="23" t="s">
        <v>165</v>
      </c>
      <c r="BM527" s="23" t="s">
        <v>2050</v>
      </c>
    </row>
    <row r="528" spans="2:65" s="1" customFormat="1" ht="16.5" customHeight="1">
      <c r="B528" s="173"/>
      <c r="C528" s="174" t="s">
        <v>1719</v>
      </c>
      <c r="D528" s="174" t="s">
        <v>160</v>
      </c>
      <c r="E528" s="175" t="s">
        <v>2051</v>
      </c>
      <c r="F528" s="176" t="s">
        <v>1550</v>
      </c>
      <c r="G528" s="177" t="s">
        <v>1005</v>
      </c>
      <c r="H528" s="178">
        <v>1</v>
      </c>
      <c r="I528" s="179"/>
      <c r="J528" s="180">
        <f>ROUND(I528*H528,2)</f>
        <v>0</v>
      </c>
      <c r="K528" s="176" t="s">
        <v>5</v>
      </c>
      <c r="L528" s="40"/>
      <c r="M528" s="181" t="s">
        <v>5</v>
      </c>
      <c r="N528" s="182" t="s">
        <v>44</v>
      </c>
      <c r="O528" s="41"/>
      <c r="P528" s="183">
        <f>O528*H528</f>
        <v>0</v>
      </c>
      <c r="Q528" s="183">
        <v>0</v>
      </c>
      <c r="R528" s="183">
        <f>Q528*H528</f>
        <v>0</v>
      </c>
      <c r="S528" s="183">
        <v>0</v>
      </c>
      <c r="T528" s="184">
        <f>S528*H528</f>
        <v>0</v>
      </c>
      <c r="AR528" s="23" t="s">
        <v>165</v>
      </c>
      <c r="AT528" s="23" t="s">
        <v>160</v>
      </c>
      <c r="AU528" s="23" t="s">
        <v>165</v>
      </c>
      <c r="AY528" s="23" t="s">
        <v>157</v>
      </c>
      <c r="BE528" s="185">
        <f>IF(N528="základní",J528,0)</f>
        <v>0</v>
      </c>
      <c r="BF528" s="185">
        <f>IF(N528="snížená",J528,0)</f>
        <v>0</v>
      </c>
      <c r="BG528" s="185">
        <f>IF(N528="zákl. přenesená",J528,0)</f>
        <v>0</v>
      </c>
      <c r="BH528" s="185">
        <f>IF(N528="sníž. přenesená",J528,0)</f>
        <v>0</v>
      </c>
      <c r="BI528" s="185">
        <f>IF(N528="nulová",J528,0)</f>
        <v>0</v>
      </c>
      <c r="BJ528" s="23" t="s">
        <v>81</v>
      </c>
      <c r="BK528" s="185">
        <f>ROUND(I528*H528,2)</f>
        <v>0</v>
      </c>
      <c r="BL528" s="23" t="s">
        <v>165</v>
      </c>
      <c r="BM528" s="23" t="s">
        <v>2052</v>
      </c>
    </row>
    <row r="529" spans="2:63" s="10" customFormat="1" ht="22.35" customHeight="1">
      <c r="B529" s="160"/>
      <c r="D529" s="161" t="s">
        <v>72</v>
      </c>
      <c r="E529" s="171" t="s">
        <v>2053</v>
      </c>
      <c r="F529" s="171" t="s">
        <v>2054</v>
      </c>
      <c r="I529" s="163"/>
      <c r="J529" s="172">
        <f>BK529</f>
        <v>0</v>
      </c>
      <c r="L529" s="160"/>
      <c r="M529" s="165"/>
      <c r="N529" s="166"/>
      <c r="O529" s="166"/>
      <c r="P529" s="167">
        <f>P530+P599+P638+P654+P666+P673+P678</f>
        <v>0</v>
      </c>
      <c r="Q529" s="166"/>
      <c r="R529" s="167">
        <f>R530+R599+R638+R654+R666+R673+R678</f>
        <v>0</v>
      </c>
      <c r="S529" s="166"/>
      <c r="T529" s="168">
        <f>T530+T599+T638+T654+T666+T673+T678</f>
        <v>0</v>
      </c>
      <c r="AR529" s="161" t="s">
        <v>83</v>
      </c>
      <c r="AT529" s="169" t="s">
        <v>72</v>
      </c>
      <c r="AU529" s="169" t="s">
        <v>83</v>
      </c>
      <c r="AY529" s="161" t="s">
        <v>157</v>
      </c>
      <c r="BK529" s="170">
        <f>BK530+BK599+BK638+BK654+BK666+BK673+BK678</f>
        <v>0</v>
      </c>
    </row>
    <row r="530" spans="2:63" s="13" customFormat="1" ht="14.45" customHeight="1">
      <c r="B530" s="219"/>
      <c r="D530" s="220" t="s">
        <v>72</v>
      </c>
      <c r="E530" s="220" t="s">
        <v>1449</v>
      </c>
      <c r="F530" s="220" t="s">
        <v>1450</v>
      </c>
      <c r="I530" s="221"/>
      <c r="J530" s="222">
        <f>BK530</f>
        <v>0</v>
      </c>
      <c r="L530" s="219"/>
      <c r="M530" s="223"/>
      <c r="N530" s="224"/>
      <c r="O530" s="224"/>
      <c r="P530" s="225">
        <f>SUM(P531:P598)</f>
        <v>0</v>
      </c>
      <c r="Q530" s="224"/>
      <c r="R530" s="225">
        <f>SUM(R531:R598)</f>
        <v>0</v>
      </c>
      <c r="S530" s="224"/>
      <c r="T530" s="226">
        <f>SUM(T531:T598)</f>
        <v>0</v>
      </c>
      <c r="AR530" s="220" t="s">
        <v>81</v>
      </c>
      <c r="AT530" s="227" t="s">
        <v>72</v>
      </c>
      <c r="AU530" s="227" t="s">
        <v>158</v>
      </c>
      <c r="AY530" s="220" t="s">
        <v>157</v>
      </c>
      <c r="BK530" s="228">
        <f>SUM(BK531:BK598)</f>
        <v>0</v>
      </c>
    </row>
    <row r="531" spans="2:65" s="1" customFormat="1" ht="16.5" customHeight="1">
      <c r="B531" s="173"/>
      <c r="C531" s="174" t="s">
        <v>2055</v>
      </c>
      <c r="D531" s="174" t="s">
        <v>160</v>
      </c>
      <c r="E531" s="175" t="s">
        <v>2056</v>
      </c>
      <c r="F531" s="176" t="s">
        <v>2057</v>
      </c>
      <c r="G531" s="177" t="s">
        <v>1452</v>
      </c>
      <c r="H531" s="178">
        <v>1</v>
      </c>
      <c r="I531" s="179"/>
      <c r="J531" s="180">
        <f>ROUND(I531*H531,2)</f>
        <v>0</v>
      </c>
      <c r="K531" s="176" t="s">
        <v>5</v>
      </c>
      <c r="L531" s="40"/>
      <c r="M531" s="181" t="s">
        <v>5</v>
      </c>
      <c r="N531" s="182" t="s">
        <v>44</v>
      </c>
      <c r="O531" s="41"/>
      <c r="P531" s="183">
        <f>O531*H531</f>
        <v>0</v>
      </c>
      <c r="Q531" s="183">
        <v>0</v>
      </c>
      <c r="R531" s="183">
        <f>Q531*H531</f>
        <v>0</v>
      </c>
      <c r="S531" s="183">
        <v>0</v>
      </c>
      <c r="T531" s="184">
        <f>S531*H531</f>
        <v>0</v>
      </c>
      <c r="AR531" s="23" t="s">
        <v>165</v>
      </c>
      <c r="AT531" s="23" t="s">
        <v>160</v>
      </c>
      <c r="AU531" s="23" t="s">
        <v>165</v>
      </c>
      <c r="AY531" s="23" t="s">
        <v>157</v>
      </c>
      <c r="BE531" s="185">
        <f>IF(N531="základní",J531,0)</f>
        <v>0</v>
      </c>
      <c r="BF531" s="185">
        <f>IF(N531="snížená",J531,0)</f>
        <v>0</v>
      </c>
      <c r="BG531" s="185">
        <f>IF(N531="zákl. přenesená",J531,0)</f>
        <v>0</v>
      </c>
      <c r="BH531" s="185">
        <f>IF(N531="sníž. přenesená",J531,0)</f>
        <v>0</v>
      </c>
      <c r="BI531" s="185">
        <f>IF(N531="nulová",J531,0)</f>
        <v>0</v>
      </c>
      <c r="BJ531" s="23" t="s">
        <v>81</v>
      </c>
      <c r="BK531" s="185">
        <f>ROUND(I531*H531,2)</f>
        <v>0</v>
      </c>
      <c r="BL531" s="23" t="s">
        <v>165</v>
      </c>
      <c r="BM531" s="23" t="s">
        <v>2058</v>
      </c>
    </row>
    <row r="532" spans="2:47" s="1" customFormat="1" ht="27">
      <c r="B532" s="40"/>
      <c r="D532" s="187" t="s">
        <v>1453</v>
      </c>
      <c r="F532" s="197" t="s">
        <v>2059</v>
      </c>
      <c r="I532" s="148"/>
      <c r="L532" s="40"/>
      <c r="M532" s="196"/>
      <c r="N532" s="41"/>
      <c r="O532" s="41"/>
      <c r="P532" s="41"/>
      <c r="Q532" s="41"/>
      <c r="R532" s="41"/>
      <c r="S532" s="41"/>
      <c r="T532" s="69"/>
      <c r="AT532" s="23" t="s">
        <v>1453</v>
      </c>
      <c r="AU532" s="23" t="s">
        <v>165</v>
      </c>
    </row>
    <row r="533" spans="2:65" s="1" customFormat="1" ht="16.5" customHeight="1">
      <c r="B533" s="173"/>
      <c r="C533" s="174" t="s">
        <v>1721</v>
      </c>
      <c r="D533" s="174" t="s">
        <v>160</v>
      </c>
      <c r="E533" s="175" t="s">
        <v>2060</v>
      </c>
      <c r="F533" s="176" t="s">
        <v>2061</v>
      </c>
      <c r="G533" s="177" t="s">
        <v>1452</v>
      </c>
      <c r="H533" s="178">
        <v>1</v>
      </c>
      <c r="I533" s="179"/>
      <c r="J533" s="180">
        <f>ROUND(I533*H533,2)</f>
        <v>0</v>
      </c>
      <c r="K533" s="176" t="s">
        <v>5</v>
      </c>
      <c r="L533" s="40"/>
      <c r="M533" s="181" t="s">
        <v>5</v>
      </c>
      <c r="N533" s="182" t="s">
        <v>44</v>
      </c>
      <c r="O533" s="41"/>
      <c r="P533" s="183">
        <f>O533*H533</f>
        <v>0</v>
      </c>
      <c r="Q533" s="183">
        <v>0</v>
      </c>
      <c r="R533" s="183">
        <f>Q533*H533</f>
        <v>0</v>
      </c>
      <c r="S533" s="183">
        <v>0</v>
      </c>
      <c r="T533" s="184">
        <f>S533*H533</f>
        <v>0</v>
      </c>
      <c r="AR533" s="23" t="s">
        <v>165</v>
      </c>
      <c r="AT533" s="23" t="s">
        <v>160</v>
      </c>
      <c r="AU533" s="23" t="s">
        <v>165</v>
      </c>
      <c r="AY533" s="23" t="s">
        <v>157</v>
      </c>
      <c r="BE533" s="185">
        <f>IF(N533="základní",J533,0)</f>
        <v>0</v>
      </c>
      <c r="BF533" s="185">
        <f>IF(N533="snížená",J533,0)</f>
        <v>0</v>
      </c>
      <c r="BG533" s="185">
        <f>IF(N533="zákl. přenesená",J533,0)</f>
        <v>0</v>
      </c>
      <c r="BH533" s="185">
        <f>IF(N533="sníž. přenesená",J533,0)</f>
        <v>0</v>
      </c>
      <c r="BI533" s="185">
        <f>IF(N533="nulová",J533,0)</f>
        <v>0</v>
      </c>
      <c r="BJ533" s="23" t="s">
        <v>81</v>
      </c>
      <c r="BK533" s="185">
        <f>ROUND(I533*H533,2)</f>
        <v>0</v>
      </c>
      <c r="BL533" s="23" t="s">
        <v>165</v>
      </c>
      <c r="BM533" s="23" t="s">
        <v>2062</v>
      </c>
    </row>
    <row r="534" spans="2:47" s="1" customFormat="1" ht="40.5">
      <c r="B534" s="40"/>
      <c r="D534" s="187" t="s">
        <v>1453</v>
      </c>
      <c r="F534" s="197" t="s">
        <v>2063</v>
      </c>
      <c r="I534" s="148"/>
      <c r="L534" s="40"/>
      <c r="M534" s="196"/>
      <c r="N534" s="41"/>
      <c r="O534" s="41"/>
      <c r="P534" s="41"/>
      <c r="Q534" s="41"/>
      <c r="R534" s="41"/>
      <c r="S534" s="41"/>
      <c r="T534" s="69"/>
      <c r="AT534" s="23" t="s">
        <v>1453</v>
      </c>
      <c r="AU534" s="23" t="s">
        <v>165</v>
      </c>
    </row>
    <row r="535" spans="2:65" s="1" customFormat="1" ht="16.5" customHeight="1">
      <c r="B535" s="173"/>
      <c r="C535" s="174" t="s">
        <v>2064</v>
      </c>
      <c r="D535" s="174" t="s">
        <v>160</v>
      </c>
      <c r="E535" s="175" t="s">
        <v>2065</v>
      </c>
      <c r="F535" s="176" t="s">
        <v>2066</v>
      </c>
      <c r="G535" s="177" t="s">
        <v>1452</v>
      </c>
      <c r="H535" s="178">
        <v>1</v>
      </c>
      <c r="I535" s="179"/>
      <c r="J535" s="180">
        <f>ROUND(I535*H535,2)</f>
        <v>0</v>
      </c>
      <c r="K535" s="176" t="s">
        <v>5</v>
      </c>
      <c r="L535" s="40"/>
      <c r="M535" s="181" t="s">
        <v>5</v>
      </c>
      <c r="N535" s="182" t="s">
        <v>44</v>
      </c>
      <c r="O535" s="41"/>
      <c r="P535" s="183">
        <f>O535*H535</f>
        <v>0</v>
      </c>
      <c r="Q535" s="183">
        <v>0</v>
      </c>
      <c r="R535" s="183">
        <f>Q535*H535</f>
        <v>0</v>
      </c>
      <c r="S535" s="183">
        <v>0</v>
      </c>
      <c r="T535" s="184">
        <f>S535*H535</f>
        <v>0</v>
      </c>
      <c r="AR535" s="23" t="s">
        <v>165</v>
      </c>
      <c r="AT535" s="23" t="s">
        <v>160</v>
      </c>
      <c r="AU535" s="23" t="s">
        <v>165</v>
      </c>
      <c r="AY535" s="23" t="s">
        <v>157</v>
      </c>
      <c r="BE535" s="185">
        <f>IF(N535="základní",J535,0)</f>
        <v>0</v>
      </c>
      <c r="BF535" s="185">
        <f>IF(N535="snížená",J535,0)</f>
        <v>0</v>
      </c>
      <c r="BG535" s="185">
        <f>IF(N535="zákl. přenesená",J535,0)</f>
        <v>0</v>
      </c>
      <c r="BH535" s="185">
        <f>IF(N535="sníž. přenesená",J535,0)</f>
        <v>0</v>
      </c>
      <c r="BI535" s="185">
        <f>IF(N535="nulová",J535,0)</f>
        <v>0</v>
      </c>
      <c r="BJ535" s="23" t="s">
        <v>81</v>
      </c>
      <c r="BK535" s="185">
        <f>ROUND(I535*H535,2)</f>
        <v>0</v>
      </c>
      <c r="BL535" s="23" t="s">
        <v>165</v>
      </c>
      <c r="BM535" s="23" t="s">
        <v>2067</v>
      </c>
    </row>
    <row r="536" spans="2:47" s="1" customFormat="1" ht="27">
      <c r="B536" s="40"/>
      <c r="D536" s="187" t="s">
        <v>1453</v>
      </c>
      <c r="F536" s="197" t="s">
        <v>2059</v>
      </c>
      <c r="I536" s="148"/>
      <c r="L536" s="40"/>
      <c r="M536" s="196"/>
      <c r="N536" s="41"/>
      <c r="O536" s="41"/>
      <c r="P536" s="41"/>
      <c r="Q536" s="41"/>
      <c r="R536" s="41"/>
      <c r="S536" s="41"/>
      <c r="T536" s="69"/>
      <c r="AT536" s="23" t="s">
        <v>1453</v>
      </c>
      <c r="AU536" s="23" t="s">
        <v>165</v>
      </c>
    </row>
    <row r="537" spans="2:65" s="1" customFormat="1" ht="16.5" customHeight="1">
      <c r="B537" s="173"/>
      <c r="C537" s="174" t="s">
        <v>1724</v>
      </c>
      <c r="D537" s="174" t="s">
        <v>160</v>
      </c>
      <c r="E537" s="175" t="s">
        <v>2068</v>
      </c>
      <c r="F537" s="176" t="s">
        <v>2069</v>
      </c>
      <c r="G537" s="177" t="s">
        <v>1452</v>
      </c>
      <c r="H537" s="178">
        <v>1</v>
      </c>
      <c r="I537" s="179"/>
      <c r="J537" s="180">
        <f>ROUND(I537*H537,2)</f>
        <v>0</v>
      </c>
      <c r="K537" s="176" t="s">
        <v>5</v>
      </c>
      <c r="L537" s="40"/>
      <c r="M537" s="181" t="s">
        <v>5</v>
      </c>
      <c r="N537" s="182" t="s">
        <v>44</v>
      </c>
      <c r="O537" s="41"/>
      <c r="P537" s="183">
        <f>O537*H537</f>
        <v>0</v>
      </c>
      <c r="Q537" s="183">
        <v>0</v>
      </c>
      <c r="R537" s="183">
        <f>Q537*H537</f>
        <v>0</v>
      </c>
      <c r="S537" s="183">
        <v>0</v>
      </c>
      <c r="T537" s="184">
        <f>S537*H537</f>
        <v>0</v>
      </c>
      <c r="AR537" s="23" t="s">
        <v>165</v>
      </c>
      <c r="AT537" s="23" t="s">
        <v>160</v>
      </c>
      <c r="AU537" s="23" t="s">
        <v>165</v>
      </c>
      <c r="AY537" s="23" t="s">
        <v>157</v>
      </c>
      <c r="BE537" s="185">
        <f>IF(N537="základní",J537,0)</f>
        <v>0</v>
      </c>
      <c r="BF537" s="185">
        <f>IF(N537="snížená",J537,0)</f>
        <v>0</v>
      </c>
      <c r="BG537" s="185">
        <f>IF(N537="zákl. přenesená",J537,0)</f>
        <v>0</v>
      </c>
      <c r="BH537" s="185">
        <f>IF(N537="sníž. přenesená",J537,0)</f>
        <v>0</v>
      </c>
      <c r="BI537" s="185">
        <f>IF(N537="nulová",J537,0)</f>
        <v>0</v>
      </c>
      <c r="BJ537" s="23" t="s">
        <v>81</v>
      </c>
      <c r="BK537" s="185">
        <f>ROUND(I537*H537,2)</f>
        <v>0</v>
      </c>
      <c r="BL537" s="23" t="s">
        <v>165</v>
      </c>
      <c r="BM537" s="23" t="s">
        <v>2070</v>
      </c>
    </row>
    <row r="538" spans="2:47" s="1" customFormat="1" ht="27">
      <c r="B538" s="40"/>
      <c r="D538" s="187" t="s">
        <v>1453</v>
      </c>
      <c r="F538" s="197" t="s">
        <v>2059</v>
      </c>
      <c r="I538" s="148"/>
      <c r="L538" s="40"/>
      <c r="M538" s="196"/>
      <c r="N538" s="41"/>
      <c r="O538" s="41"/>
      <c r="P538" s="41"/>
      <c r="Q538" s="41"/>
      <c r="R538" s="41"/>
      <c r="S538" s="41"/>
      <c r="T538" s="69"/>
      <c r="AT538" s="23" t="s">
        <v>1453</v>
      </c>
      <c r="AU538" s="23" t="s">
        <v>165</v>
      </c>
    </row>
    <row r="539" spans="2:65" s="1" customFormat="1" ht="16.5" customHeight="1">
      <c r="B539" s="173"/>
      <c r="C539" s="174" t="s">
        <v>2071</v>
      </c>
      <c r="D539" s="174" t="s">
        <v>160</v>
      </c>
      <c r="E539" s="175" t="s">
        <v>2072</v>
      </c>
      <c r="F539" s="176" t="s">
        <v>2073</v>
      </c>
      <c r="G539" s="177" t="s">
        <v>1452</v>
      </c>
      <c r="H539" s="178">
        <v>20</v>
      </c>
      <c r="I539" s="179"/>
      <c r="J539" s="180">
        <f>ROUND(I539*H539,2)</f>
        <v>0</v>
      </c>
      <c r="K539" s="176" t="s">
        <v>5</v>
      </c>
      <c r="L539" s="40"/>
      <c r="M539" s="181" t="s">
        <v>5</v>
      </c>
      <c r="N539" s="182" t="s">
        <v>44</v>
      </c>
      <c r="O539" s="41"/>
      <c r="P539" s="183">
        <f>O539*H539</f>
        <v>0</v>
      </c>
      <c r="Q539" s="183">
        <v>0</v>
      </c>
      <c r="R539" s="183">
        <f>Q539*H539</f>
        <v>0</v>
      </c>
      <c r="S539" s="183">
        <v>0</v>
      </c>
      <c r="T539" s="184">
        <f>S539*H539</f>
        <v>0</v>
      </c>
      <c r="AR539" s="23" t="s">
        <v>165</v>
      </c>
      <c r="AT539" s="23" t="s">
        <v>160</v>
      </c>
      <c r="AU539" s="23" t="s">
        <v>165</v>
      </c>
      <c r="AY539" s="23" t="s">
        <v>157</v>
      </c>
      <c r="BE539" s="185">
        <f>IF(N539="základní",J539,0)</f>
        <v>0</v>
      </c>
      <c r="BF539" s="185">
        <f>IF(N539="snížená",J539,0)</f>
        <v>0</v>
      </c>
      <c r="BG539" s="185">
        <f>IF(N539="zákl. přenesená",J539,0)</f>
        <v>0</v>
      </c>
      <c r="BH539" s="185">
        <f>IF(N539="sníž. přenesená",J539,0)</f>
        <v>0</v>
      </c>
      <c r="BI539" s="185">
        <f>IF(N539="nulová",J539,0)</f>
        <v>0</v>
      </c>
      <c r="BJ539" s="23" t="s">
        <v>81</v>
      </c>
      <c r="BK539" s="185">
        <f>ROUND(I539*H539,2)</f>
        <v>0</v>
      </c>
      <c r="BL539" s="23" t="s">
        <v>165</v>
      </c>
      <c r="BM539" s="23" t="s">
        <v>2074</v>
      </c>
    </row>
    <row r="540" spans="2:65" s="1" customFormat="1" ht="16.5" customHeight="1">
      <c r="B540" s="173"/>
      <c r="C540" s="174" t="s">
        <v>1727</v>
      </c>
      <c r="D540" s="174" t="s">
        <v>160</v>
      </c>
      <c r="E540" s="175" t="s">
        <v>2075</v>
      </c>
      <c r="F540" s="176" t="s">
        <v>2076</v>
      </c>
      <c r="G540" s="177" t="s">
        <v>1452</v>
      </c>
      <c r="H540" s="178">
        <v>1</v>
      </c>
      <c r="I540" s="179"/>
      <c r="J540" s="180">
        <f>ROUND(I540*H540,2)</f>
        <v>0</v>
      </c>
      <c r="K540" s="176" t="s">
        <v>5</v>
      </c>
      <c r="L540" s="40"/>
      <c r="M540" s="181" t="s">
        <v>5</v>
      </c>
      <c r="N540" s="182" t="s">
        <v>44</v>
      </c>
      <c r="O540" s="41"/>
      <c r="P540" s="183">
        <f>O540*H540</f>
        <v>0</v>
      </c>
      <c r="Q540" s="183">
        <v>0</v>
      </c>
      <c r="R540" s="183">
        <f>Q540*H540</f>
        <v>0</v>
      </c>
      <c r="S540" s="183">
        <v>0</v>
      </c>
      <c r="T540" s="184">
        <f>S540*H540</f>
        <v>0</v>
      </c>
      <c r="AR540" s="23" t="s">
        <v>165</v>
      </c>
      <c r="AT540" s="23" t="s">
        <v>160</v>
      </c>
      <c r="AU540" s="23" t="s">
        <v>165</v>
      </c>
      <c r="AY540" s="23" t="s">
        <v>157</v>
      </c>
      <c r="BE540" s="185">
        <f>IF(N540="základní",J540,0)</f>
        <v>0</v>
      </c>
      <c r="BF540" s="185">
        <f>IF(N540="snížená",J540,0)</f>
        <v>0</v>
      </c>
      <c r="BG540" s="185">
        <f>IF(N540="zákl. přenesená",J540,0)</f>
        <v>0</v>
      </c>
      <c r="BH540" s="185">
        <f>IF(N540="sníž. přenesená",J540,0)</f>
        <v>0</v>
      </c>
      <c r="BI540" s="185">
        <f>IF(N540="nulová",J540,0)</f>
        <v>0</v>
      </c>
      <c r="BJ540" s="23" t="s">
        <v>81</v>
      </c>
      <c r="BK540" s="185">
        <f>ROUND(I540*H540,2)</f>
        <v>0</v>
      </c>
      <c r="BL540" s="23" t="s">
        <v>165</v>
      </c>
      <c r="BM540" s="23" t="s">
        <v>2077</v>
      </c>
    </row>
    <row r="541" spans="2:47" s="1" customFormat="1" ht="27">
      <c r="B541" s="40"/>
      <c r="D541" s="187" t="s">
        <v>1453</v>
      </c>
      <c r="F541" s="197" t="s">
        <v>2059</v>
      </c>
      <c r="I541" s="148"/>
      <c r="L541" s="40"/>
      <c r="M541" s="196"/>
      <c r="N541" s="41"/>
      <c r="O541" s="41"/>
      <c r="P541" s="41"/>
      <c r="Q541" s="41"/>
      <c r="R541" s="41"/>
      <c r="S541" s="41"/>
      <c r="T541" s="69"/>
      <c r="AT541" s="23" t="s">
        <v>1453</v>
      </c>
      <c r="AU541" s="23" t="s">
        <v>165</v>
      </c>
    </row>
    <row r="542" spans="2:65" s="1" customFormat="1" ht="16.5" customHeight="1">
      <c r="B542" s="173"/>
      <c r="C542" s="174" t="s">
        <v>2078</v>
      </c>
      <c r="D542" s="174" t="s">
        <v>160</v>
      </c>
      <c r="E542" s="175" t="s">
        <v>2079</v>
      </c>
      <c r="F542" s="176" t="s">
        <v>2080</v>
      </c>
      <c r="G542" s="177" t="s">
        <v>1452</v>
      </c>
      <c r="H542" s="178">
        <v>1</v>
      </c>
      <c r="I542" s="179"/>
      <c r="J542" s="180">
        <f>ROUND(I542*H542,2)</f>
        <v>0</v>
      </c>
      <c r="K542" s="176" t="s">
        <v>5</v>
      </c>
      <c r="L542" s="40"/>
      <c r="M542" s="181" t="s">
        <v>5</v>
      </c>
      <c r="N542" s="182" t="s">
        <v>44</v>
      </c>
      <c r="O542" s="41"/>
      <c r="P542" s="183">
        <f>O542*H542</f>
        <v>0</v>
      </c>
      <c r="Q542" s="183">
        <v>0</v>
      </c>
      <c r="R542" s="183">
        <f>Q542*H542</f>
        <v>0</v>
      </c>
      <c r="S542" s="183">
        <v>0</v>
      </c>
      <c r="T542" s="184">
        <f>S542*H542</f>
        <v>0</v>
      </c>
      <c r="AR542" s="23" t="s">
        <v>165</v>
      </c>
      <c r="AT542" s="23" t="s">
        <v>160</v>
      </c>
      <c r="AU542" s="23" t="s">
        <v>165</v>
      </c>
      <c r="AY542" s="23" t="s">
        <v>157</v>
      </c>
      <c r="BE542" s="185">
        <f>IF(N542="základní",J542,0)</f>
        <v>0</v>
      </c>
      <c r="BF542" s="185">
        <f>IF(N542="snížená",J542,0)</f>
        <v>0</v>
      </c>
      <c r="BG542" s="185">
        <f>IF(N542="zákl. přenesená",J542,0)</f>
        <v>0</v>
      </c>
      <c r="BH542" s="185">
        <f>IF(N542="sníž. přenesená",J542,0)</f>
        <v>0</v>
      </c>
      <c r="BI542" s="185">
        <f>IF(N542="nulová",J542,0)</f>
        <v>0</v>
      </c>
      <c r="BJ542" s="23" t="s">
        <v>81</v>
      </c>
      <c r="BK542" s="185">
        <f>ROUND(I542*H542,2)</f>
        <v>0</v>
      </c>
      <c r="BL542" s="23" t="s">
        <v>165</v>
      </c>
      <c r="BM542" s="23" t="s">
        <v>2081</v>
      </c>
    </row>
    <row r="543" spans="2:65" s="1" customFormat="1" ht="16.5" customHeight="1">
      <c r="B543" s="173"/>
      <c r="C543" s="174" t="s">
        <v>1729</v>
      </c>
      <c r="D543" s="174" t="s">
        <v>160</v>
      </c>
      <c r="E543" s="175" t="s">
        <v>2082</v>
      </c>
      <c r="F543" s="176" t="s">
        <v>2083</v>
      </c>
      <c r="G543" s="177" t="s">
        <v>1452</v>
      </c>
      <c r="H543" s="178">
        <v>1</v>
      </c>
      <c r="I543" s="179"/>
      <c r="J543" s="180">
        <f>ROUND(I543*H543,2)</f>
        <v>0</v>
      </c>
      <c r="K543" s="176" t="s">
        <v>5</v>
      </c>
      <c r="L543" s="40"/>
      <c r="M543" s="181" t="s">
        <v>5</v>
      </c>
      <c r="N543" s="182" t="s">
        <v>44</v>
      </c>
      <c r="O543" s="41"/>
      <c r="P543" s="183">
        <f>O543*H543</f>
        <v>0</v>
      </c>
      <c r="Q543" s="183">
        <v>0</v>
      </c>
      <c r="R543" s="183">
        <f>Q543*H543</f>
        <v>0</v>
      </c>
      <c r="S543" s="183">
        <v>0</v>
      </c>
      <c r="T543" s="184">
        <f>S543*H543</f>
        <v>0</v>
      </c>
      <c r="AR543" s="23" t="s">
        <v>165</v>
      </c>
      <c r="AT543" s="23" t="s">
        <v>160</v>
      </c>
      <c r="AU543" s="23" t="s">
        <v>165</v>
      </c>
      <c r="AY543" s="23" t="s">
        <v>157</v>
      </c>
      <c r="BE543" s="185">
        <f>IF(N543="základní",J543,0)</f>
        <v>0</v>
      </c>
      <c r="BF543" s="185">
        <f>IF(N543="snížená",J543,0)</f>
        <v>0</v>
      </c>
      <c r="BG543" s="185">
        <f>IF(N543="zákl. přenesená",J543,0)</f>
        <v>0</v>
      </c>
      <c r="BH543" s="185">
        <f>IF(N543="sníž. přenesená",J543,0)</f>
        <v>0</v>
      </c>
      <c r="BI543" s="185">
        <f>IF(N543="nulová",J543,0)</f>
        <v>0</v>
      </c>
      <c r="BJ543" s="23" t="s">
        <v>81</v>
      </c>
      <c r="BK543" s="185">
        <f>ROUND(I543*H543,2)</f>
        <v>0</v>
      </c>
      <c r="BL543" s="23" t="s">
        <v>165</v>
      </c>
      <c r="BM543" s="23" t="s">
        <v>2084</v>
      </c>
    </row>
    <row r="544" spans="2:47" s="1" customFormat="1" ht="27">
      <c r="B544" s="40"/>
      <c r="D544" s="187" t="s">
        <v>1453</v>
      </c>
      <c r="F544" s="197" t="s">
        <v>2059</v>
      </c>
      <c r="I544" s="148"/>
      <c r="L544" s="40"/>
      <c r="M544" s="196"/>
      <c r="N544" s="41"/>
      <c r="O544" s="41"/>
      <c r="P544" s="41"/>
      <c r="Q544" s="41"/>
      <c r="R544" s="41"/>
      <c r="S544" s="41"/>
      <c r="T544" s="69"/>
      <c r="AT544" s="23" t="s">
        <v>1453</v>
      </c>
      <c r="AU544" s="23" t="s">
        <v>165</v>
      </c>
    </row>
    <row r="545" spans="2:65" s="1" customFormat="1" ht="16.5" customHeight="1">
      <c r="B545" s="173"/>
      <c r="C545" s="174" t="s">
        <v>2085</v>
      </c>
      <c r="D545" s="174" t="s">
        <v>160</v>
      </c>
      <c r="E545" s="175" t="s">
        <v>2086</v>
      </c>
      <c r="F545" s="176" t="s">
        <v>2087</v>
      </c>
      <c r="G545" s="177" t="s">
        <v>1452</v>
      </c>
      <c r="H545" s="178">
        <v>1</v>
      </c>
      <c r="I545" s="179"/>
      <c r="J545" s="180">
        <f>ROUND(I545*H545,2)</f>
        <v>0</v>
      </c>
      <c r="K545" s="176" t="s">
        <v>5</v>
      </c>
      <c r="L545" s="40"/>
      <c r="M545" s="181" t="s">
        <v>5</v>
      </c>
      <c r="N545" s="182" t="s">
        <v>44</v>
      </c>
      <c r="O545" s="41"/>
      <c r="P545" s="183">
        <f>O545*H545</f>
        <v>0</v>
      </c>
      <c r="Q545" s="183">
        <v>0</v>
      </c>
      <c r="R545" s="183">
        <f>Q545*H545</f>
        <v>0</v>
      </c>
      <c r="S545" s="183">
        <v>0</v>
      </c>
      <c r="T545" s="184">
        <f>S545*H545</f>
        <v>0</v>
      </c>
      <c r="AR545" s="23" t="s">
        <v>165</v>
      </c>
      <c r="AT545" s="23" t="s">
        <v>160</v>
      </c>
      <c r="AU545" s="23" t="s">
        <v>165</v>
      </c>
      <c r="AY545" s="23" t="s">
        <v>157</v>
      </c>
      <c r="BE545" s="185">
        <f>IF(N545="základní",J545,0)</f>
        <v>0</v>
      </c>
      <c r="BF545" s="185">
        <f>IF(N545="snížená",J545,0)</f>
        <v>0</v>
      </c>
      <c r="BG545" s="185">
        <f>IF(N545="zákl. přenesená",J545,0)</f>
        <v>0</v>
      </c>
      <c r="BH545" s="185">
        <f>IF(N545="sníž. přenesená",J545,0)</f>
        <v>0</v>
      </c>
      <c r="BI545" s="185">
        <f>IF(N545="nulová",J545,0)</f>
        <v>0</v>
      </c>
      <c r="BJ545" s="23" t="s">
        <v>81</v>
      </c>
      <c r="BK545" s="185">
        <f>ROUND(I545*H545,2)</f>
        <v>0</v>
      </c>
      <c r="BL545" s="23" t="s">
        <v>165</v>
      </c>
      <c r="BM545" s="23" t="s">
        <v>2088</v>
      </c>
    </row>
    <row r="546" spans="2:47" s="1" customFormat="1" ht="27">
      <c r="B546" s="40"/>
      <c r="D546" s="187" t="s">
        <v>1453</v>
      </c>
      <c r="F546" s="197" t="s">
        <v>2059</v>
      </c>
      <c r="I546" s="148"/>
      <c r="L546" s="40"/>
      <c r="M546" s="196"/>
      <c r="N546" s="41"/>
      <c r="O546" s="41"/>
      <c r="P546" s="41"/>
      <c r="Q546" s="41"/>
      <c r="R546" s="41"/>
      <c r="S546" s="41"/>
      <c r="T546" s="69"/>
      <c r="AT546" s="23" t="s">
        <v>1453</v>
      </c>
      <c r="AU546" s="23" t="s">
        <v>165</v>
      </c>
    </row>
    <row r="547" spans="2:65" s="1" customFormat="1" ht="16.5" customHeight="1">
      <c r="B547" s="173"/>
      <c r="C547" s="174" t="s">
        <v>1731</v>
      </c>
      <c r="D547" s="174" t="s">
        <v>160</v>
      </c>
      <c r="E547" s="175" t="s">
        <v>2089</v>
      </c>
      <c r="F547" s="176" t="s">
        <v>2090</v>
      </c>
      <c r="G547" s="177" t="s">
        <v>1452</v>
      </c>
      <c r="H547" s="178">
        <v>1</v>
      </c>
      <c r="I547" s="179"/>
      <c r="J547" s="180">
        <f>ROUND(I547*H547,2)</f>
        <v>0</v>
      </c>
      <c r="K547" s="176" t="s">
        <v>5</v>
      </c>
      <c r="L547" s="40"/>
      <c r="M547" s="181" t="s">
        <v>5</v>
      </c>
      <c r="N547" s="182" t="s">
        <v>44</v>
      </c>
      <c r="O547" s="41"/>
      <c r="P547" s="183">
        <f>O547*H547</f>
        <v>0</v>
      </c>
      <c r="Q547" s="183">
        <v>0</v>
      </c>
      <c r="R547" s="183">
        <f>Q547*H547</f>
        <v>0</v>
      </c>
      <c r="S547" s="183">
        <v>0</v>
      </c>
      <c r="T547" s="184">
        <f>S547*H547</f>
        <v>0</v>
      </c>
      <c r="AR547" s="23" t="s">
        <v>165</v>
      </c>
      <c r="AT547" s="23" t="s">
        <v>160</v>
      </c>
      <c r="AU547" s="23" t="s">
        <v>165</v>
      </c>
      <c r="AY547" s="23" t="s">
        <v>157</v>
      </c>
      <c r="BE547" s="185">
        <f>IF(N547="základní",J547,0)</f>
        <v>0</v>
      </c>
      <c r="BF547" s="185">
        <f>IF(N547="snížená",J547,0)</f>
        <v>0</v>
      </c>
      <c r="BG547" s="185">
        <f>IF(N547="zákl. přenesená",J547,0)</f>
        <v>0</v>
      </c>
      <c r="BH547" s="185">
        <f>IF(N547="sníž. přenesená",J547,0)</f>
        <v>0</v>
      </c>
      <c r="BI547" s="185">
        <f>IF(N547="nulová",J547,0)</f>
        <v>0</v>
      </c>
      <c r="BJ547" s="23" t="s">
        <v>81</v>
      </c>
      <c r="BK547" s="185">
        <f>ROUND(I547*H547,2)</f>
        <v>0</v>
      </c>
      <c r="BL547" s="23" t="s">
        <v>165</v>
      </c>
      <c r="BM547" s="23" t="s">
        <v>2091</v>
      </c>
    </row>
    <row r="548" spans="2:47" s="1" customFormat="1" ht="27">
      <c r="B548" s="40"/>
      <c r="D548" s="187" t="s">
        <v>1453</v>
      </c>
      <c r="F548" s="197" t="s">
        <v>2059</v>
      </c>
      <c r="I548" s="148"/>
      <c r="L548" s="40"/>
      <c r="M548" s="196"/>
      <c r="N548" s="41"/>
      <c r="O548" s="41"/>
      <c r="P548" s="41"/>
      <c r="Q548" s="41"/>
      <c r="R548" s="41"/>
      <c r="S548" s="41"/>
      <c r="T548" s="69"/>
      <c r="AT548" s="23" t="s">
        <v>1453</v>
      </c>
      <c r="AU548" s="23" t="s">
        <v>165</v>
      </c>
    </row>
    <row r="549" spans="2:65" s="1" customFormat="1" ht="16.5" customHeight="1">
      <c r="B549" s="173"/>
      <c r="C549" s="174" t="s">
        <v>2092</v>
      </c>
      <c r="D549" s="174" t="s">
        <v>160</v>
      </c>
      <c r="E549" s="175" t="s">
        <v>2093</v>
      </c>
      <c r="F549" s="176" t="s">
        <v>2094</v>
      </c>
      <c r="G549" s="177" t="s">
        <v>1452</v>
      </c>
      <c r="H549" s="178">
        <v>1</v>
      </c>
      <c r="I549" s="179"/>
      <c r="J549" s="180">
        <f>ROUND(I549*H549,2)</f>
        <v>0</v>
      </c>
      <c r="K549" s="176" t="s">
        <v>5</v>
      </c>
      <c r="L549" s="40"/>
      <c r="M549" s="181" t="s">
        <v>5</v>
      </c>
      <c r="N549" s="182" t="s">
        <v>44</v>
      </c>
      <c r="O549" s="41"/>
      <c r="P549" s="183">
        <f>O549*H549</f>
        <v>0</v>
      </c>
      <c r="Q549" s="183">
        <v>0</v>
      </c>
      <c r="R549" s="183">
        <f>Q549*H549</f>
        <v>0</v>
      </c>
      <c r="S549" s="183">
        <v>0</v>
      </c>
      <c r="T549" s="184">
        <f>S549*H549</f>
        <v>0</v>
      </c>
      <c r="AR549" s="23" t="s">
        <v>165</v>
      </c>
      <c r="AT549" s="23" t="s">
        <v>160</v>
      </c>
      <c r="AU549" s="23" t="s">
        <v>165</v>
      </c>
      <c r="AY549" s="23" t="s">
        <v>157</v>
      </c>
      <c r="BE549" s="185">
        <f>IF(N549="základní",J549,0)</f>
        <v>0</v>
      </c>
      <c r="BF549" s="185">
        <f>IF(N549="snížená",J549,0)</f>
        <v>0</v>
      </c>
      <c r="BG549" s="185">
        <f>IF(N549="zákl. přenesená",J549,0)</f>
        <v>0</v>
      </c>
      <c r="BH549" s="185">
        <f>IF(N549="sníž. přenesená",J549,0)</f>
        <v>0</v>
      </c>
      <c r="BI549" s="185">
        <f>IF(N549="nulová",J549,0)</f>
        <v>0</v>
      </c>
      <c r="BJ549" s="23" t="s">
        <v>81</v>
      </c>
      <c r="BK549" s="185">
        <f>ROUND(I549*H549,2)</f>
        <v>0</v>
      </c>
      <c r="BL549" s="23" t="s">
        <v>165</v>
      </c>
      <c r="BM549" s="23" t="s">
        <v>2095</v>
      </c>
    </row>
    <row r="550" spans="2:47" s="1" customFormat="1" ht="27">
      <c r="B550" s="40"/>
      <c r="D550" s="187" t="s">
        <v>1453</v>
      </c>
      <c r="F550" s="197" t="s">
        <v>2059</v>
      </c>
      <c r="I550" s="148"/>
      <c r="L550" s="40"/>
      <c r="M550" s="196"/>
      <c r="N550" s="41"/>
      <c r="O550" s="41"/>
      <c r="P550" s="41"/>
      <c r="Q550" s="41"/>
      <c r="R550" s="41"/>
      <c r="S550" s="41"/>
      <c r="T550" s="69"/>
      <c r="AT550" s="23" t="s">
        <v>1453</v>
      </c>
      <c r="AU550" s="23" t="s">
        <v>165</v>
      </c>
    </row>
    <row r="551" spans="2:65" s="1" customFormat="1" ht="16.5" customHeight="1">
      <c r="B551" s="173"/>
      <c r="C551" s="174" t="s">
        <v>1734</v>
      </c>
      <c r="D551" s="174" t="s">
        <v>160</v>
      </c>
      <c r="E551" s="175" t="s">
        <v>2096</v>
      </c>
      <c r="F551" s="176" t="s">
        <v>2097</v>
      </c>
      <c r="G551" s="177" t="s">
        <v>1452</v>
      </c>
      <c r="H551" s="178">
        <v>1</v>
      </c>
      <c r="I551" s="179"/>
      <c r="J551" s="180">
        <f>ROUND(I551*H551,2)</f>
        <v>0</v>
      </c>
      <c r="K551" s="176" t="s">
        <v>5</v>
      </c>
      <c r="L551" s="40"/>
      <c r="M551" s="181" t="s">
        <v>5</v>
      </c>
      <c r="N551" s="182" t="s">
        <v>44</v>
      </c>
      <c r="O551" s="41"/>
      <c r="P551" s="183">
        <f>O551*H551</f>
        <v>0</v>
      </c>
      <c r="Q551" s="183">
        <v>0</v>
      </c>
      <c r="R551" s="183">
        <f>Q551*H551</f>
        <v>0</v>
      </c>
      <c r="S551" s="183">
        <v>0</v>
      </c>
      <c r="T551" s="184">
        <f>S551*H551</f>
        <v>0</v>
      </c>
      <c r="AR551" s="23" t="s">
        <v>165</v>
      </c>
      <c r="AT551" s="23" t="s">
        <v>160</v>
      </c>
      <c r="AU551" s="23" t="s">
        <v>165</v>
      </c>
      <c r="AY551" s="23" t="s">
        <v>157</v>
      </c>
      <c r="BE551" s="185">
        <f>IF(N551="základní",J551,0)</f>
        <v>0</v>
      </c>
      <c r="BF551" s="185">
        <f>IF(N551="snížená",J551,0)</f>
        <v>0</v>
      </c>
      <c r="BG551" s="185">
        <f>IF(N551="zákl. přenesená",J551,0)</f>
        <v>0</v>
      </c>
      <c r="BH551" s="185">
        <f>IF(N551="sníž. přenesená",J551,0)</f>
        <v>0</v>
      </c>
      <c r="BI551" s="185">
        <f>IF(N551="nulová",J551,0)</f>
        <v>0</v>
      </c>
      <c r="BJ551" s="23" t="s">
        <v>81</v>
      </c>
      <c r="BK551" s="185">
        <f>ROUND(I551*H551,2)</f>
        <v>0</v>
      </c>
      <c r="BL551" s="23" t="s">
        <v>165</v>
      </c>
      <c r="BM551" s="23" t="s">
        <v>2098</v>
      </c>
    </row>
    <row r="552" spans="2:47" s="1" customFormat="1" ht="27">
      <c r="B552" s="40"/>
      <c r="D552" s="187" t="s">
        <v>1453</v>
      </c>
      <c r="F552" s="197" t="s">
        <v>2059</v>
      </c>
      <c r="I552" s="148"/>
      <c r="L552" s="40"/>
      <c r="M552" s="196"/>
      <c r="N552" s="41"/>
      <c r="O552" s="41"/>
      <c r="P552" s="41"/>
      <c r="Q552" s="41"/>
      <c r="R552" s="41"/>
      <c r="S552" s="41"/>
      <c r="T552" s="69"/>
      <c r="AT552" s="23" t="s">
        <v>1453</v>
      </c>
      <c r="AU552" s="23" t="s">
        <v>165</v>
      </c>
    </row>
    <row r="553" spans="2:65" s="1" customFormat="1" ht="16.5" customHeight="1">
      <c r="B553" s="173"/>
      <c r="C553" s="174" t="s">
        <v>2099</v>
      </c>
      <c r="D553" s="174" t="s">
        <v>160</v>
      </c>
      <c r="E553" s="175" t="s">
        <v>2100</v>
      </c>
      <c r="F553" s="176" t="s">
        <v>2101</v>
      </c>
      <c r="G553" s="177" t="s">
        <v>1452</v>
      </c>
      <c r="H553" s="178">
        <v>1</v>
      </c>
      <c r="I553" s="179"/>
      <c r="J553" s="180">
        <f>ROUND(I553*H553,2)</f>
        <v>0</v>
      </c>
      <c r="K553" s="176" t="s">
        <v>5</v>
      </c>
      <c r="L553" s="40"/>
      <c r="M553" s="181" t="s">
        <v>5</v>
      </c>
      <c r="N553" s="182" t="s">
        <v>44</v>
      </c>
      <c r="O553" s="41"/>
      <c r="P553" s="183">
        <f>O553*H553</f>
        <v>0</v>
      </c>
      <c r="Q553" s="183">
        <v>0</v>
      </c>
      <c r="R553" s="183">
        <f>Q553*H553</f>
        <v>0</v>
      </c>
      <c r="S553" s="183">
        <v>0</v>
      </c>
      <c r="T553" s="184">
        <f>S553*H553</f>
        <v>0</v>
      </c>
      <c r="AR553" s="23" t="s">
        <v>165</v>
      </c>
      <c r="AT553" s="23" t="s">
        <v>160</v>
      </c>
      <c r="AU553" s="23" t="s">
        <v>165</v>
      </c>
      <c r="AY553" s="23" t="s">
        <v>157</v>
      </c>
      <c r="BE553" s="185">
        <f>IF(N553="základní",J553,0)</f>
        <v>0</v>
      </c>
      <c r="BF553" s="185">
        <f>IF(N553="snížená",J553,0)</f>
        <v>0</v>
      </c>
      <c r="BG553" s="185">
        <f>IF(N553="zákl. přenesená",J553,0)</f>
        <v>0</v>
      </c>
      <c r="BH553" s="185">
        <f>IF(N553="sníž. přenesená",J553,0)</f>
        <v>0</v>
      </c>
      <c r="BI553" s="185">
        <f>IF(N553="nulová",J553,0)</f>
        <v>0</v>
      </c>
      <c r="BJ553" s="23" t="s">
        <v>81</v>
      </c>
      <c r="BK553" s="185">
        <f>ROUND(I553*H553,2)</f>
        <v>0</v>
      </c>
      <c r="BL553" s="23" t="s">
        <v>165</v>
      </c>
      <c r="BM553" s="23" t="s">
        <v>2102</v>
      </c>
    </row>
    <row r="554" spans="2:47" s="1" customFormat="1" ht="27">
      <c r="B554" s="40"/>
      <c r="D554" s="187" t="s">
        <v>1453</v>
      </c>
      <c r="F554" s="197" t="s">
        <v>2059</v>
      </c>
      <c r="I554" s="148"/>
      <c r="L554" s="40"/>
      <c r="M554" s="196"/>
      <c r="N554" s="41"/>
      <c r="O554" s="41"/>
      <c r="P554" s="41"/>
      <c r="Q554" s="41"/>
      <c r="R554" s="41"/>
      <c r="S554" s="41"/>
      <c r="T554" s="69"/>
      <c r="AT554" s="23" t="s">
        <v>1453</v>
      </c>
      <c r="AU554" s="23" t="s">
        <v>165</v>
      </c>
    </row>
    <row r="555" spans="2:65" s="1" customFormat="1" ht="16.5" customHeight="1">
      <c r="B555" s="173"/>
      <c r="C555" s="174" t="s">
        <v>1736</v>
      </c>
      <c r="D555" s="174" t="s">
        <v>160</v>
      </c>
      <c r="E555" s="175" t="s">
        <v>2103</v>
      </c>
      <c r="F555" s="176" t="s">
        <v>2104</v>
      </c>
      <c r="G555" s="177" t="s">
        <v>1452</v>
      </c>
      <c r="H555" s="178">
        <v>1</v>
      </c>
      <c r="I555" s="179"/>
      <c r="J555" s="180">
        <f>ROUND(I555*H555,2)</f>
        <v>0</v>
      </c>
      <c r="K555" s="176" t="s">
        <v>5</v>
      </c>
      <c r="L555" s="40"/>
      <c r="M555" s="181" t="s">
        <v>5</v>
      </c>
      <c r="N555" s="182" t="s">
        <v>44</v>
      </c>
      <c r="O555" s="41"/>
      <c r="P555" s="183">
        <f>O555*H555</f>
        <v>0</v>
      </c>
      <c r="Q555" s="183">
        <v>0</v>
      </c>
      <c r="R555" s="183">
        <f>Q555*H555</f>
        <v>0</v>
      </c>
      <c r="S555" s="183">
        <v>0</v>
      </c>
      <c r="T555" s="184">
        <f>S555*H555</f>
        <v>0</v>
      </c>
      <c r="AR555" s="23" t="s">
        <v>165</v>
      </c>
      <c r="AT555" s="23" t="s">
        <v>160</v>
      </c>
      <c r="AU555" s="23" t="s">
        <v>165</v>
      </c>
      <c r="AY555" s="23" t="s">
        <v>157</v>
      </c>
      <c r="BE555" s="185">
        <f>IF(N555="základní",J555,0)</f>
        <v>0</v>
      </c>
      <c r="BF555" s="185">
        <f>IF(N555="snížená",J555,0)</f>
        <v>0</v>
      </c>
      <c r="BG555" s="185">
        <f>IF(N555="zákl. přenesená",J555,0)</f>
        <v>0</v>
      </c>
      <c r="BH555" s="185">
        <f>IF(N555="sníž. přenesená",J555,0)</f>
        <v>0</v>
      </c>
      <c r="BI555" s="185">
        <f>IF(N555="nulová",J555,0)</f>
        <v>0</v>
      </c>
      <c r="BJ555" s="23" t="s">
        <v>81</v>
      </c>
      <c r="BK555" s="185">
        <f>ROUND(I555*H555,2)</f>
        <v>0</v>
      </c>
      <c r="BL555" s="23" t="s">
        <v>165</v>
      </c>
      <c r="BM555" s="23" t="s">
        <v>2105</v>
      </c>
    </row>
    <row r="556" spans="2:47" s="1" customFormat="1" ht="27">
      <c r="B556" s="40"/>
      <c r="D556" s="187" t="s">
        <v>1453</v>
      </c>
      <c r="F556" s="197" t="s">
        <v>2059</v>
      </c>
      <c r="I556" s="148"/>
      <c r="L556" s="40"/>
      <c r="M556" s="196"/>
      <c r="N556" s="41"/>
      <c r="O556" s="41"/>
      <c r="P556" s="41"/>
      <c r="Q556" s="41"/>
      <c r="R556" s="41"/>
      <c r="S556" s="41"/>
      <c r="T556" s="69"/>
      <c r="AT556" s="23" t="s">
        <v>1453</v>
      </c>
      <c r="AU556" s="23" t="s">
        <v>165</v>
      </c>
    </row>
    <row r="557" spans="2:65" s="1" customFormat="1" ht="16.5" customHeight="1">
      <c r="B557" s="173"/>
      <c r="C557" s="174" t="s">
        <v>2106</v>
      </c>
      <c r="D557" s="174" t="s">
        <v>160</v>
      </c>
      <c r="E557" s="175" t="s">
        <v>2107</v>
      </c>
      <c r="F557" s="176" t="s">
        <v>2108</v>
      </c>
      <c r="G557" s="177" t="s">
        <v>1452</v>
      </c>
      <c r="H557" s="178">
        <v>1</v>
      </c>
      <c r="I557" s="179"/>
      <c r="J557" s="180">
        <f>ROUND(I557*H557,2)</f>
        <v>0</v>
      </c>
      <c r="K557" s="176" t="s">
        <v>5</v>
      </c>
      <c r="L557" s="40"/>
      <c r="M557" s="181" t="s">
        <v>5</v>
      </c>
      <c r="N557" s="182" t="s">
        <v>44</v>
      </c>
      <c r="O557" s="41"/>
      <c r="P557" s="183">
        <f>O557*H557</f>
        <v>0</v>
      </c>
      <c r="Q557" s="183">
        <v>0</v>
      </c>
      <c r="R557" s="183">
        <f>Q557*H557</f>
        <v>0</v>
      </c>
      <c r="S557" s="183">
        <v>0</v>
      </c>
      <c r="T557" s="184">
        <f>S557*H557</f>
        <v>0</v>
      </c>
      <c r="AR557" s="23" t="s">
        <v>165</v>
      </c>
      <c r="AT557" s="23" t="s">
        <v>160</v>
      </c>
      <c r="AU557" s="23" t="s">
        <v>165</v>
      </c>
      <c r="AY557" s="23" t="s">
        <v>157</v>
      </c>
      <c r="BE557" s="185">
        <f>IF(N557="základní",J557,0)</f>
        <v>0</v>
      </c>
      <c r="BF557" s="185">
        <f>IF(N557="snížená",J557,0)</f>
        <v>0</v>
      </c>
      <c r="BG557" s="185">
        <f>IF(N557="zákl. přenesená",J557,0)</f>
        <v>0</v>
      </c>
      <c r="BH557" s="185">
        <f>IF(N557="sníž. přenesená",J557,0)</f>
        <v>0</v>
      </c>
      <c r="BI557" s="185">
        <f>IF(N557="nulová",J557,0)</f>
        <v>0</v>
      </c>
      <c r="BJ557" s="23" t="s">
        <v>81</v>
      </c>
      <c r="BK557" s="185">
        <f>ROUND(I557*H557,2)</f>
        <v>0</v>
      </c>
      <c r="BL557" s="23" t="s">
        <v>165</v>
      </c>
      <c r="BM557" s="23" t="s">
        <v>2109</v>
      </c>
    </row>
    <row r="558" spans="2:47" s="1" customFormat="1" ht="27">
      <c r="B558" s="40"/>
      <c r="D558" s="187" t="s">
        <v>1453</v>
      </c>
      <c r="F558" s="197" t="s">
        <v>2059</v>
      </c>
      <c r="I558" s="148"/>
      <c r="L558" s="40"/>
      <c r="M558" s="196"/>
      <c r="N558" s="41"/>
      <c r="O558" s="41"/>
      <c r="P558" s="41"/>
      <c r="Q558" s="41"/>
      <c r="R558" s="41"/>
      <c r="S558" s="41"/>
      <c r="T558" s="69"/>
      <c r="AT558" s="23" t="s">
        <v>1453</v>
      </c>
      <c r="AU558" s="23" t="s">
        <v>165</v>
      </c>
    </row>
    <row r="559" spans="2:65" s="1" customFormat="1" ht="16.5" customHeight="1">
      <c r="B559" s="173"/>
      <c r="C559" s="174" t="s">
        <v>1739</v>
      </c>
      <c r="D559" s="174" t="s">
        <v>160</v>
      </c>
      <c r="E559" s="175" t="s">
        <v>2110</v>
      </c>
      <c r="F559" s="176" t="s">
        <v>2111</v>
      </c>
      <c r="G559" s="177" t="s">
        <v>1452</v>
      </c>
      <c r="H559" s="178">
        <v>1</v>
      </c>
      <c r="I559" s="179"/>
      <c r="J559" s="180">
        <f>ROUND(I559*H559,2)</f>
        <v>0</v>
      </c>
      <c r="K559" s="176" t="s">
        <v>5</v>
      </c>
      <c r="L559" s="40"/>
      <c r="M559" s="181" t="s">
        <v>5</v>
      </c>
      <c r="N559" s="182" t="s">
        <v>44</v>
      </c>
      <c r="O559" s="41"/>
      <c r="P559" s="183">
        <f>O559*H559</f>
        <v>0</v>
      </c>
      <c r="Q559" s="183">
        <v>0</v>
      </c>
      <c r="R559" s="183">
        <f>Q559*H559</f>
        <v>0</v>
      </c>
      <c r="S559" s="183">
        <v>0</v>
      </c>
      <c r="T559" s="184">
        <f>S559*H559</f>
        <v>0</v>
      </c>
      <c r="AR559" s="23" t="s">
        <v>165</v>
      </c>
      <c r="AT559" s="23" t="s">
        <v>160</v>
      </c>
      <c r="AU559" s="23" t="s">
        <v>165</v>
      </c>
      <c r="AY559" s="23" t="s">
        <v>157</v>
      </c>
      <c r="BE559" s="185">
        <f>IF(N559="základní",J559,0)</f>
        <v>0</v>
      </c>
      <c r="BF559" s="185">
        <f>IF(N559="snížená",J559,0)</f>
        <v>0</v>
      </c>
      <c r="BG559" s="185">
        <f>IF(N559="zákl. přenesená",J559,0)</f>
        <v>0</v>
      </c>
      <c r="BH559" s="185">
        <f>IF(N559="sníž. přenesená",J559,0)</f>
        <v>0</v>
      </c>
      <c r="BI559" s="185">
        <f>IF(N559="nulová",J559,0)</f>
        <v>0</v>
      </c>
      <c r="BJ559" s="23" t="s">
        <v>81</v>
      </c>
      <c r="BK559" s="185">
        <f>ROUND(I559*H559,2)</f>
        <v>0</v>
      </c>
      <c r="BL559" s="23" t="s">
        <v>165</v>
      </c>
      <c r="BM559" s="23" t="s">
        <v>1537</v>
      </c>
    </row>
    <row r="560" spans="2:47" s="1" customFormat="1" ht="27">
      <c r="B560" s="40"/>
      <c r="D560" s="187" t="s">
        <v>1453</v>
      </c>
      <c r="F560" s="197" t="s">
        <v>2059</v>
      </c>
      <c r="I560" s="148"/>
      <c r="L560" s="40"/>
      <c r="M560" s="196"/>
      <c r="N560" s="41"/>
      <c r="O560" s="41"/>
      <c r="P560" s="41"/>
      <c r="Q560" s="41"/>
      <c r="R560" s="41"/>
      <c r="S560" s="41"/>
      <c r="T560" s="69"/>
      <c r="AT560" s="23" t="s">
        <v>1453</v>
      </c>
      <c r="AU560" s="23" t="s">
        <v>165</v>
      </c>
    </row>
    <row r="561" spans="2:65" s="1" customFormat="1" ht="16.5" customHeight="1">
      <c r="B561" s="173"/>
      <c r="C561" s="174" t="s">
        <v>2112</v>
      </c>
      <c r="D561" s="174" t="s">
        <v>160</v>
      </c>
      <c r="E561" s="175" t="s">
        <v>2113</v>
      </c>
      <c r="F561" s="176" t="s">
        <v>2114</v>
      </c>
      <c r="G561" s="177" t="s">
        <v>1452</v>
      </c>
      <c r="H561" s="178">
        <v>2</v>
      </c>
      <c r="I561" s="179"/>
      <c r="J561" s="180">
        <f>ROUND(I561*H561,2)</f>
        <v>0</v>
      </c>
      <c r="K561" s="176" t="s">
        <v>5</v>
      </c>
      <c r="L561" s="40"/>
      <c r="M561" s="181" t="s">
        <v>5</v>
      </c>
      <c r="N561" s="182" t="s">
        <v>44</v>
      </c>
      <c r="O561" s="41"/>
      <c r="P561" s="183">
        <f>O561*H561</f>
        <v>0</v>
      </c>
      <c r="Q561" s="183">
        <v>0</v>
      </c>
      <c r="R561" s="183">
        <f>Q561*H561</f>
        <v>0</v>
      </c>
      <c r="S561" s="183">
        <v>0</v>
      </c>
      <c r="T561" s="184">
        <f>S561*H561</f>
        <v>0</v>
      </c>
      <c r="AR561" s="23" t="s">
        <v>165</v>
      </c>
      <c r="AT561" s="23" t="s">
        <v>160</v>
      </c>
      <c r="AU561" s="23" t="s">
        <v>165</v>
      </c>
      <c r="AY561" s="23" t="s">
        <v>157</v>
      </c>
      <c r="BE561" s="185">
        <f>IF(N561="základní",J561,0)</f>
        <v>0</v>
      </c>
      <c r="BF561" s="185">
        <f>IF(N561="snížená",J561,0)</f>
        <v>0</v>
      </c>
      <c r="BG561" s="185">
        <f>IF(N561="zákl. přenesená",J561,0)</f>
        <v>0</v>
      </c>
      <c r="BH561" s="185">
        <f>IF(N561="sníž. přenesená",J561,0)</f>
        <v>0</v>
      </c>
      <c r="BI561" s="185">
        <f>IF(N561="nulová",J561,0)</f>
        <v>0</v>
      </c>
      <c r="BJ561" s="23" t="s">
        <v>81</v>
      </c>
      <c r="BK561" s="185">
        <f>ROUND(I561*H561,2)</f>
        <v>0</v>
      </c>
      <c r="BL561" s="23" t="s">
        <v>165</v>
      </c>
      <c r="BM561" s="23" t="s">
        <v>1541</v>
      </c>
    </row>
    <row r="562" spans="2:47" s="1" customFormat="1" ht="27">
      <c r="B562" s="40"/>
      <c r="D562" s="187" t="s">
        <v>1453</v>
      </c>
      <c r="F562" s="197" t="s">
        <v>2059</v>
      </c>
      <c r="I562" s="148"/>
      <c r="L562" s="40"/>
      <c r="M562" s="196"/>
      <c r="N562" s="41"/>
      <c r="O562" s="41"/>
      <c r="P562" s="41"/>
      <c r="Q562" s="41"/>
      <c r="R562" s="41"/>
      <c r="S562" s="41"/>
      <c r="T562" s="69"/>
      <c r="AT562" s="23" t="s">
        <v>1453</v>
      </c>
      <c r="AU562" s="23" t="s">
        <v>165</v>
      </c>
    </row>
    <row r="563" spans="2:65" s="1" customFormat="1" ht="16.5" customHeight="1">
      <c r="B563" s="173"/>
      <c r="C563" s="174" t="s">
        <v>1742</v>
      </c>
      <c r="D563" s="174" t="s">
        <v>160</v>
      </c>
      <c r="E563" s="175" t="s">
        <v>2115</v>
      </c>
      <c r="F563" s="176" t="s">
        <v>2116</v>
      </c>
      <c r="G563" s="177" t="s">
        <v>1452</v>
      </c>
      <c r="H563" s="178">
        <v>1</v>
      </c>
      <c r="I563" s="179"/>
      <c r="J563" s="180">
        <f>ROUND(I563*H563,2)</f>
        <v>0</v>
      </c>
      <c r="K563" s="176" t="s">
        <v>5</v>
      </c>
      <c r="L563" s="40"/>
      <c r="M563" s="181" t="s">
        <v>5</v>
      </c>
      <c r="N563" s="182" t="s">
        <v>44</v>
      </c>
      <c r="O563" s="41"/>
      <c r="P563" s="183">
        <f>O563*H563</f>
        <v>0</v>
      </c>
      <c r="Q563" s="183">
        <v>0</v>
      </c>
      <c r="R563" s="183">
        <f>Q563*H563</f>
        <v>0</v>
      </c>
      <c r="S563" s="183">
        <v>0</v>
      </c>
      <c r="T563" s="184">
        <f>S563*H563</f>
        <v>0</v>
      </c>
      <c r="AR563" s="23" t="s">
        <v>165</v>
      </c>
      <c r="AT563" s="23" t="s">
        <v>160</v>
      </c>
      <c r="AU563" s="23" t="s">
        <v>165</v>
      </c>
      <c r="AY563" s="23" t="s">
        <v>157</v>
      </c>
      <c r="BE563" s="185">
        <f>IF(N563="základní",J563,0)</f>
        <v>0</v>
      </c>
      <c r="BF563" s="185">
        <f>IF(N563="snížená",J563,0)</f>
        <v>0</v>
      </c>
      <c r="BG563" s="185">
        <f>IF(N563="zákl. přenesená",J563,0)</f>
        <v>0</v>
      </c>
      <c r="BH563" s="185">
        <f>IF(N563="sníž. přenesená",J563,0)</f>
        <v>0</v>
      </c>
      <c r="BI563" s="185">
        <f>IF(N563="nulová",J563,0)</f>
        <v>0</v>
      </c>
      <c r="BJ563" s="23" t="s">
        <v>81</v>
      </c>
      <c r="BK563" s="185">
        <f>ROUND(I563*H563,2)</f>
        <v>0</v>
      </c>
      <c r="BL563" s="23" t="s">
        <v>165</v>
      </c>
      <c r="BM563" s="23" t="s">
        <v>1545</v>
      </c>
    </row>
    <row r="564" spans="2:47" s="1" customFormat="1" ht="27">
      <c r="B564" s="40"/>
      <c r="D564" s="187" t="s">
        <v>1453</v>
      </c>
      <c r="F564" s="197" t="s">
        <v>2059</v>
      </c>
      <c r="I564" s="148"/>
      <c r="L564" s="40"/>
      <c r="M564" s="196"/>
      <c r="N564" s="41"/>
      <c r="O564" s="41"/>
      <c r="P564" s="41"/>
      <c r="Q564" s="41"/>
      <c r="R564" s="41"/>
      <c r="S564" s="41"/>
      <c r="T564" s="69"/>
      <c r="AT564" s="23" t="s">
        <v>1453</v>
      </c>
      <c r="AU564" s="23" t="s">
        <v>165</v>
      </c>
    </row>
    <row r="565" spans="2:65" s="1" customFormat="1" ht="16.5" customHeight="1">
      <c r="B565" s="173"/>
      <c r="C565" s="174" t="s">
        <v>2117</v>
      </c>
      <c r="D565" s="174" t="s">
        <v>160</v>
      </c>
      <c r="E565" s="175" t="s">
        <v>2118</v>
      </c>
      <c r="F565" s="176" t="s">
        <v>2119</v>
      </c>
      <c r="G565" s="177" t="s">
        <v>1452</v>
      </c>
      <c r="H565" s="178">
        <v>1</v>
      </c>
      <c r="I565" s="179"/>
      <c r="J565" s="180">
        <f>ROUND(I565*H565,2)</f>
        <v>0</v>
      </c>
      <c r="K565" s="176" t="s">
        <v>5</v>
      </c>
      <c r="L565" s="40"/>
      <c r="M565" s="181" t="s">
        <v>5</v>
      </c>
      <c r="N565" s="182" t="s">
        <v>44</v>
      </c>
      <c r="O565" s="41"/>
      <c r="P565" s="183">
        <f>O565*H565</f>
        <v>0</v>
      </c>
      <c r="Q565" s="183">
        <v>0</v>
      </c>
      <c r="R565" s="183">
        <f>Q565*H565</f>
        <v>0</v>
      </c>
      <c r="S565" s="183">
        <v>0</v>
      </c>
      <c r="T565" s="184">
        <f>S565*H565</f>
        <v>0</v>
      </c>
      <c r="AR565" s="23" t="s">
        <v>165</v>
      </c>
      <c r="AT565" s="23" t="s">
        <v>160</v>
      </c>
      <c r="AU565" s="23" t="s">
        <v>165</v>
      </c>
      <c r="AY565" s="23" t="s">
        <v>157</v>
      </c>
      <c r="BE565" s="185">
        <f>IF(N565="základní",J565,0)</f>
        <v>0</v>
      </c>
      <c r="BF565" s="185">
        <f>IF(N565="snížená",J565,0)</f>
        <v>0</v>
      </c>
      <c r="BG565" s="185">
        <f>IF(N565="zákl. přenesená",J565,0)</f>
        <v>0</v>
      </c>
      <c r="BH565" s="185">
        <f>IF(N565="sníž. přenesená",J565,0)</f>
        <v>0</v>
      </c>
      <c r="BI565" s="185">
        <f>IF(N565="nulová",J565,0)</f>
        <v>0</v>
      </c>
      <c r="BJ565" s="23" t="s">
        <v>81</v>
      </c>
      <c r="BK565" s="185">
        <f>ROUND(I565*H565,2)</f>
        <v>0</v>
      </c>
      <c r="BL565" s="23" t="s">
        <v>165</v>
      </c>
      <c r="BM565" s="23" t="s">
        <v>1717</v>
      </c>
    </row>
    <row r="566" spans="2:47" s="1" customFormat="1" ht="27">
      <c r="B566" s="40"/>
      <c r="D566" s="187" t="s">
        <v>1453</v>
      </c>
      <c r="F566" s="197" t="s">
        <v>2059</v>
      </c>
      <c r="I566" s="148"/>
      <c r="L566" s="40"/>
      <c r="M566" s="196"/>
      <c r="N566" s="41"/>
      <c r="O566" s="41"/>
      <c r="P566" s="41"/>
      <c r="Q566" s="41"/>
      <c r="R566" s="41"/>
      <c r="S566" s="41"/>
      <c r="T566" s="69"/>
      <c r="AT566" s="23" t="s">
        <v>1453</v>
      </c>
      <c r="AU566" s="23" t="s">
        <v>165</v>
      </c>
    </row>
    <row r="567" spans="2:65" s="1" customFormat="1" ht="16.5" customHeight="1">
      <c r="B567" s="173"/>
      <c r="C567" s="174" t="s">
        <v>1745</v>
      </c>
      <c r="D567" s="174" t="s">
        <v>160</v>
      </c>
      <c r="E567" s="175" t="s">
        <v>2120</v>
      </c>
      <c r="F567" s="176" t="s">
        <v>2121</v>
      </c>
      <c r="G567" s="177" t="s">
        <v>1452</v>
      </c>
      <c r="H567" s="178">
        <v>1</v>
      </c>
      <c r="I567" s="179"/>
      <c r="J567" s="180">
        <f>ROUND(I567*H567,2)</f>
        <v>0</v>
      </c>
      <c r="K567" s="176" t="s">
        <v>5</v>
      </c>
      <c r="L567" s="40"/>
      <c r="M567" s="181" t="s">
        <v>5</v>
      </c>
      <c r="N567" s="182" t="s">
        <v>44</v>
      </c>
      <c r="O567" s="41"/>
      <c r="P567" s="183">
        <f>O567*H567</f>
        <v>0</v>
      </c>
      <c r="Q567" s="183">
        <v>0</v>
      </c>
      <c r="R567" s="183">
        <f>Q567*H567</f>
        <v>0</v>
      </c>
      <c r="S567" s="183">
        <v>0</v>
      </c>
      <c r="T567" s="184">
        <f>S567*H567</f>
        <v>0</v>
      </c>
      <c r="AR567" s="23" t="s">
        <v>165</v>
      </c>
      <c r="AT567" s="23" t="s">
        <v>160</v>
      </c>
      <c r="AU567" s="23" t="s">
        <v>165</v>
      </c>
      <c r="AY567" s="23" t="s">
        <v>157</v>
      </c>
      <c r="BE567" s="185">
        <f>IF(N567="základní",J567,0)</f>
        <v>0</v>
      </c>
      <c r="BF567" s="185">
        <f>IF(N567="snížená",J567,0)</f>
        <v>0</v>
      </c>
      <c r="BG567" s="185">
        <f>IF(N567="zákl. přenesená",J567,0)</f>
        <v>0</v>
      </c>
      <c r="BH567" s="185">
        <f>IF(N567="sníž. přenesená",J567,0)</f>
        <v>0</v>
      </c>
      <c r="BI567" s="185">
        <f>IF(N567="nulová",J567,0)</f>
        <v>0</v>
      </c>
      <c r="BJ567" s="23" t="s">
        <v>81</v>
      </c>
      <c r="BK567" s="185">
        <f>ROUND(I567*H567,2)</f>
        <v>0</v>
      </c>
      <c r="BL567" s="23" t="s">
        <v>165</v>
      </c>
      <c r="BM567" s="23" t="s">
        <v>2122</v>
      </c>
    </row>
    <row r="568" spans="2:47" s="1" customFormat="1" ht="27">
      <c r="B568" s="40"/>
      <c r="D568" s="187" t="s">
        <v>1453</v>
      </c>
      <c r="F568" s="197" t="s">
        <v>2059</v>
      </c>
      <c r="I568" s="148"/>
      <c r="L568" s="40"/>
      <c r="M568" s="196"/>
      <c r="N568" s="41"/>
      <c r="O568" s="41"/>
      <c r="P568" s="41"/>
      <c r="Q568" s="41"/>
      <c r="R568" s="41"/>
      <c r="S568" s="41"/>
      <c r="T568" s="69"/>
      <c r="AT568" s="23" t="s">
        <v>1453</v>
      </c>
      <c r="AU568" s="23" t="s">
        <v>165</v>
      </c>
    </row>
    <row r="569" spans="2:65" s="1" customFormat="1" ht="16.5" customHeight="1">
      <c r="B569" s="173"/>
      <c r="C569" s="174" t="s">
        <v>2123</v>
      </c>
      <c r="D569" s="174" t="s">
        <v>160</v>
      </c>
      <c r="E569" s="175" t="s">
        <v>2124</v>
      </c>
      <c r="F569" s="176" t="s">
        <v>2125</v>
      </c>
      <c r="G569" s="177" t="s">
        <v>1452</v>
      </c>
      <c r="H569" s="178">
        <v>2</v>
      </c>
      <c r="I569" s="179"/>
      <c r="J569" s="180">
        <f>ROUND(I569*H569,2)</f>
        <v>0</v>
      </c>
      <c r="K569" s="176" t="s">
        <v>5</v>
      </c>
      <c r="L569" s="40"/>
      <c r="M569" s="181" t="s">
        <v>5</v>
      </c>
      <c r="N569" s="182" t="s">
        <v>44</v>
      </c>
      <c r="O569" s="41"/>
      <c r="P569" s="183">
        <f>O569*H569</f>
        <v>0</v>
      </c>
      <c r="Q569" s="183">
        <v>0</v>
      </c>
      <c r="R569" s="183">
        <f>Q569*H569</f>
        <v>0</v>
      </c>
      <c r="S569" s="183">
        <v>0</v>
      </c>
      <c r="T569" s="184">
        <f>S569*H569</f>
        <v>0</v>
      </c>
      <c r="AR569" s="23" t="s">
        <v>165</v>
      </c>
      <c r="AT569" s="23" t="s">
        <v>160</v>
      </c>
      <c r="AU569" s="23" t="s">
        <v>165</v>
      </c>
      <c r="AY569" s="23" t="s">
        <v>157</v>
      </c>
      <c r="BE569" s="185">
        <f>IF(N569="základní",J569,0)</f>
        <v>0</v>
      </c>
      <c r="BF569" s="185">
        <f>IF(N569="snížená",J569,0)</f>
        <v>0</v>
      </c>
      <c r="BG569" s="185">
        <f>IF(N569="zákl. přenesená",J569,0)</f>
        <v>0</v>
      </c>
      <c r="BH569" s="185">
        <f>IF(N569="sníž. přenesená",J569,0)</f>
        <v>0</v>
      </c>
      <c r="BI569" s="185">
        <f>IF(N569="nulová",J569,0)</f>
        <v>0</v>
      </c>
      <c r="BJ569" s="23" t="s">
        <v>81</v>
      </c>
      <c r="BK569" s="185">
        <f>ROUND(I569*H569,2)</f>
        <v>0</v>
      </c>
      <c r="BL569" s="23" t="s">
        <v>165</v>
      </c>
      <c r="BM569" s="23" t="s">
        <v>1384</v>
      </c>
    </row>
    <row r="570" spans="2:47" s="1" customFormat="1" ht="27">
      <c r="B570" s="40"/>
      <c r="D570" s="187" t="s">
        <v>1453</v>
      </c>
      <c r="F570" s="197" t="s">
        <v>2059</v>
      </c>
      <c r="I570" s="148"/>
      <c r="L570" s="40"/>
      <c r="M570" s="196"/>
      <c r="N570" s="41"/>
      <c r="O570" s="41"/>
      <c r="P570" s="41"/>
      <c r="Q570" s="41"/>
      <c r="R570" s="41"/>
      <c r="S570" s="41"/>
      <c r="T570" s="69"/>
      <c r="AT570" s="23" t="s">
        <v>1453</v>
      </c>
      <c r="AU570" s="23" t="s">
        <v>165</v>
      </c>
    </row>
    <row r="571" spans="2:65" s="1" customFormat="1" ht="16.5" customHeight="1">
      <c r="B571" s="173"/>
      <c r="C571" s="174" t="s">
        <v>1748</v>
      </c>
      <c r="D571" s="174" t="s">
        <v>160</v>
      </c>
      <c r="E571" s="175" t="s">
        <v>2126</v>
      </c>
      <c r="F571" s="176" t="s">
        <v>2127</v>
      </c>
      <c r="G571" s="177" t="s">
        <v>1452</v>
      </c>
      <c r="H571" s="178">
        <v>15</v>
      </c>
      <c r="I571" s="179"/>
      <c r="J571" s="180">
        <f>ROUND(I571*H571,2)</f>
        <v>0</v>
      </c>
      <c r="K571" s="176" t="s">
        <v>5</v>
      </c>
      <c r="L571" s="40"/>
      <c r="M571" s="181" t="s">
        <v>5</v>
      </c>
      <c r="N571" s="182" t="s">
        <v>44</v>
      </c>
      <c r="O571" s="41"/>
      <c r="P571" s="183">
        <f>O571*H571</f>
        <v>0</v>
      </c>
      <c r="Q571" s="183">
        <v>0</v>
      </c>
      <c r="R571" s="183">
        <f>Q571*H571</f>
        <v>0</v>
      </c>
      <c r="S571" s="183">
        <v>0</v>
      </c>
      <c r="T571" s="184">
        <f>S571*H571</f>
        <v>0</v>
      </c>
      <c r="AR571" s="23" t="s">
        <v>165</v>
      </c>
      <c r="AT571" s="23" t="s">
        <v>160</v>
      </c>
      <c r="AU571" s="23" t="s">
        <v>165</v>
      </c>
      <c r="AY571" s="23" t="s">
        <v>157</v>
      </c>
      <c r="BE571" s="185">
        <f>IF(N571="základní",J571,0)</f>
        <v>0</v>
      </c>
      <c r="BF571" s="185">
        <f>IF(N571="snížená",J571,0)</f>
        <v>0</v>
      </c>
      <c r="BG571" s="185">
        <f>IF(N571="zákl. přenesená",J571,0)</f>
        <v>0</v>
      </c>
      <c r="BH571" s="185">
        <f>IF(N571="sníž. přenesená",J571,0)</f>
        <v>0</v>
      </c>
      <c r="BI571" s="185">
        <f>IF(N571="nulová",J571,0)</f>
        <v>0</v>
      </c>
      <c r="BJ571" s="23" t="s">
        <v>81</v>
      </c>
      <c r="BK571" s="185">
        <f>ROUND(I571*H571,2)</f>
        <v>0</v>
      </c>
      <c r="BL571" s="23" t="s">
        <v>165</v>
      </c>
      <c r="BM571" s="23" t="s">
        <v>2128</v>
      </c>
    </row>
    <row r="572" spans="2:47" s="1" customFormat="1" ht="27">
      <c r="B572" s="40"/>
      <c r="D572" s="187" t="s">
        <v>1453</v>
      </c>
      <c r="F572" s="197" t="s">
        <v>2059</v>
      </c>
      <c r="I572" s="148"/>
      <c r="L572" s="40"/>
      <c r="M572" s="196"/>
      <c r="N572" s="41"/>
      <c r="O572" s="41"/>
      <c r="P572" s="41"/>
      <c r="Q572" s="41"/>
      <c r="R572" s="41"/>
      <c r="S572" s="41"/>
      <c r="T572" s="69"/>
      <c r="AT572" s="23" t="s">
        <v>1453</v>
      </c>
      <c r="AU572" s="23" t="s">
        <v>165</v>
      </c>
    </row>
    <row r="573" spans="2:65" s="1" customFormat="1" ht="16.5" customHeight="1">
      <c r="B573" s="173"/>
      <c r="C573" s="174" t="s">
        <v>2129</v>
      </c>
      <c r="D573" s="174" t="s">
        <v>160</v>
      </c>
      <c r="E573" s="175" t="s">
        <v>906</v>
      </c>
      <c r="F573" s="176" t="s">
        <v>2130</v>
      </c>
      <c r="G573" s="177" t="s">
        <v>1452</v>
      </c>
      <c r="H573" s="178">
        <v>1</v>
      </c>
      <c r="I573" s="179"/>
      <c r="J573" s="180">
        <f>ROUND(I573*H573,2)</f>
        <v>0</v>
      </c>
      <c r="K573" s="176" t="s">
        <v>5</v>
      </c>
      <c r="L573" s="40"/>
      <c r="M573" s="181" t="s">
        <v>5</v>
      </c>
      <c r="N573" s="182" t="s">
        <v>44</v>
      </c>
      <c r="O573" s="41"/>
      <c r="P573" s="183">
        <f>O573*H573</f>
        <v>0</v>
      </c>
      <c r="Q573" s="183">
        <v>0</v>
      </c>
      <c r="R573" s="183">
        <f>Q573*H573</f>
        <v>0</v>
      </c>
      <c r="S573" s="183">
        <v>0</v>
      </c>
      <c r="T573" s="184">
        <f>S573*H573</f>
        <v>0</v>
      </c>
      <c r="AR573" s="23" t="s">
        <v>165</v>
      </c>
      <c r="AT573" s="23" t="s">
        <v>160</v>
      </c>
      <c r="AU573" s="23" t="s">
        <v>165</v>
      </c>
      <c r="AY573" s="23" t="s">
        <v>157</v>
      </c>
      <c r="BE573" s="185">
        <f>IF(N573="základní",J573,0)</f>
        <v>0</v>
      </c>
      <c r="BF573" s="185">
        <f>IF(N573="snížená",J573,0)</f>
        <v>0</v>
      </c>
      <c r="BG573" s="185">
        <f>IF(N573="zákl. přenesená",J573,0)</f>
        <v>0</v>
      </c>
      <c r="BH573" s="185">
        <f>IF(N573="sníž. přenesená",J573,0)</f>
        <v>0</v>
      </c>
      <c r="BI573" s="185">
        <f>IF(N573="nulová",J573,0)</f>
        <v>0</v>
      </c>
      <c r="BJ573" s="23" t="s">
        <v>81</v>
      </c>
      <c r="BK573" s="185">
        <f>ROUND(I573*H573,2)</f>
        <v>0</v>
      </c>
      <c r="BL573" s="23" t="s">
        <v>165</v>
      </c>
      <c r="BM573" s="23" t="s">
        <v>2131</v>
      </c>
    </row>
    <row r="574" spans="2:47" s="1" customFormat="1" ht="27">
      <c r="B574" s="40"/>
      <c r="D574" s="187" t="s">
        <v>1453</v>
      </c>
      <c r="F574" s="197" t="s">
        <v>2059</v>
      </c>
      <c r="I574" s="148"/>
      <c r="L574" s="40"/>
      <c r="M574" s="196"/>
      <c r="N574" s="41"/>
      <c r="O574" s="41"/>
      <c r="P574" s="41"/>
      <c r="Q574" s="41"/>
      <c r="R574" s="41"/>
      <c r="S574" s="41"/>
      <c r="T574" s="69"/>
      <c r="AT574" s="23" t="s">
        <v>1453</v>
      </c>
      <c r="AU574" s="23" t="s">
        <v>165</v>
      </c>
    </row>
    <row r="575" spans="2:65" s="1" customFormat="1" ht="16.5" customHeight="1">
      <c r="B575" s="173"/>
      <c r="C575" s="174" t="s">
        <v>1751</v>
      </c>
      <c r="D575" s="174" t="s">
        <v>160</v>
      </c>
      <c r="E575" s="175" t="s">
        <v>2132</v>
      </c>
      <c r="F575" s="176" t="s">
        <v>2133</v>
      </c>
      <c r="G575" s="177" t="s">
        <v>1452</v>
      </c>
      <c r="H575" s="178">
        <v>1</v>
      </c>
      <c r="I575" s="179"/>
      <c r="J575" s="180">
        <f>ROUND(I575*H575,2)</f>
        <v>0</v>
      </c>
      <c r="K575" s="176" t="s">
        <v>5</v>
      </c>
      <c r="L575" s="40"/>
      <c r="M575" s="181" t="s">
        <v>5</v>
      </c>
      <c r="N575" s="182" t="s">
        <v>44</v>
      </c>
      <c r="O575" s="41"/>
      <c r="P575" s="183">
        <f>O575*H575</f>
        <v>0</v>
      </c>
      <c r="Q575" s="183">
        <v>0</v>
      </c>
      <c r="R575" s="183">
        <f>Q575*H575</f>
        <v>0</v>
      </c>
      <c r="S575" s="183">
        <v>0</v>
      </c>
      <c r="T575" s="184">
        <f>S575*H575</f>
        <v>0</v>
      </c>
      <c r="AR575" s="23" t="s">
        <v>165</v>
      </c>
      <c r="AT575" s="23" t="s">
        <v>160</v>
      </c>
      <c r="AU575" s="23" t="s">
        <v>165</v>
      </c>
      <c r="AY575" s="23" t="s">
        <v>157</v>
      </c>
      <c r="BE575" s="185">
        <f>IF(N575="základní",J575,0)</f>
        <v>0</v>
      </c>
      <c r="BF575" s="185">
        <f>IF(N575="snížená",J575,0)</f>
        <v>0</v>
      </c>
      <c r="BG575" s="185">
        <f>IF(N575="zákl. přenesená",J575,0)</f>
        <v>0</v>
      </c>
      <c r="BH575" s="185">
        <f>IF(N575="sníž. přenesená",J575,0)</f>
        <v>0</v>
      </c>
      <c r="BI575" s="185">
        <f>IF(N575="nulová",J575,0)</f>
        <v>0</v>
      </c>
      <c r="BJ575" s="23" t="s">
        <v>81</v>
      </c>
      <c r="BK575" s="185">
        <f>ROUND(I575*H575,2)</f>
        <v>0</v>
      </c>
      <c r="BL575" s="23" t="s">
        <v>165</v>
      </c>
      <c r="BM575" s="23" t="s">
        <v>2134</v>
      </c>
    </row>
    <row r="576" spans="2:47" s="1" customFormat="1" ht="27">
      <c r="B576" s="40"/>
      <c r="D576" s="187" t="s">
        <v>1453</v>
      </c>
      <c r="F576" s="197" t="s">
        <v>2059</v>
      </c>
      <c r="I576" s="148"/>
      <c r="L576" s="40"/>
      <c r="M576" s="196"/>
      <c r="N576" s="41"/>
      <c r="O576" s="41"/>
      <c r="P576" s="41"/>
      <c r="Q576" s="41"/>
      <c r="R576" s="41"/>
      <c r="S576" s="41"/>
      <c r="T576" s="69"/>
      <c r="AT576" s="23" t="s">
        <v>1453</v>
      </c>
      <c r="AU576" s="23" t="s">
        <v>165</v>
      </c>
    </row>
    <row r="577" spans="2:65" s="1" customFormat="1" ht="16.5" customHeight="1">
      <c r="B577" s="173"/>
      <c r="C577" s="174" t="s">
        <v>2135</v>
      </c>
      <c r="D577" s="174" t="s">
        <v>160</v>
      </c>
      <c r="E577" s="175" t="s">
        <v>2136</v>
      </c>
      <c r="F577" s="176" t="s">
        <v>2137</v>
      </c>
      <c r="G577" s="177" t="s">
        <v>1452</v>
      </c>
      <c r="H577" s="178">
        <v>15</v>
      </c>
      <c r="I577" s="179"/>
      <c r="J577" s="180">
        <f>ROUND(I577*H577,2)</f>
        <v>0</v>
      </c>
      <c r="K577" s="176" t="s">
        <v>5</v>
      </c>
      <c r="L577" s="40"/>
      <c r="M577" s="181" t="s">
        <v>5</v>
      </c>
      <c r="N577" s="182" t="s">
        <v>44</v>
      </c>
      <c r="O577" s="41"/>
      <c r="P577" s="183">
        <f>O577*H577</f>
        <v>0</v>
      </c>
      <c r="Q577" s="183">
        <v>0</v>
      </c>
      <c r="R577" s="183">
        <f>Q577*H577</f>
        <v>0</v>
      </c>
      <c r="S577" s="183">
        <v>0</v>
      </c>
      <c r="T577" s="184">
        <f>S577*H577</f>
        <v>0</v>
      </c>
      <c r="AR577" s="23" t="s">
        <v>165</v>
      </c>
      <c r="AT577" s="23" t="s">
        <v>160</v>
      </c>
      <c r="AU577" s="23" t="s">
        <v>165</v>
      </c>
      <c r="AY577" s="23" t="s">
        <v>157</v>
      </c>
      <c r="BE577" s="185">
        <f>IF(N577="základní",J577,0)</f>
        <v>0</v>
      </c>
      <c r="BF577" s="185">
        <f>IF(N577="snížená",J577,0)</f>
        <v>0</v>
      </c>
      <c r="BG577" s="185">
        <f>IF(N577="zákl. přenesená",J577,0)</f>
        <v>0</v>
      </c>
      <c r="BH577" s="185">
        <f>IF(N577="sníž. přenesená",J577,0)</f>
        <v>0</v>
      </c>
      <c r="BI577" s="185">
        <f>IF(N577="nulová",J577,0)</f>
        <v>0</v>
      </c>
      <c r="BJ577" s="23" t="s">
        <v>81</v>
      </c>
      <c r="BK577" s="185">
        <f>ROUND(I577*H577,2)</f>
        <v>0</v>
      </c>
      <c r="BL577" s="23" t="s">
        <v>165</v>
      </c>
      <c r="BM577" s="23" t="s">
        <v>2138</v>
      </c>
    </row>
    <row r="578" spans="2:47" s="1" customFormat="1" ht="27">
      <c r="B578" s="40"/>
      <c r="D578" s="187" t="s">
        <v>1453</v>
      </c>
      <c r="F578" s="197" t="s">
        <v>2059</v>
      </c>
      <c r="I578" s="148"/>
      <c r="L578" s="40"/>
      <c r="M578" s="196"/>
      <c r="N578" s="41"/>
      <c r="O578" s="41"/>
      <c r="P578" s="41"/>
      <c r="Q578" s="41"/>
      <c r="R578" s="41"/>
      <c r="S578" s="41"/>
      <c r="T578" s="69"/>
      <c r="AT578" s="23" t="s">
        <v>1453</v>
      </c>
      <c r="AU578" s="23" t="s">
        <v>165</v>
      </c>
    </row>
    <row r="579" spans="2:65" s="1" customFormat="1" ht="16.5" customHeight="1">
      <c r="B579" s="173"/>
      <c r="C579" s="174" t="s">
        <v>1758</v>
      </c>
      <c r="D579" s="174" t="s">
        <v>160</v>
      </c>
      <c r="E579" s="175" t="s">
        <v>2139</v>
      </c>
      <c r="F579" s="176" t="s">
        <v>2140</v>
      </c>
      <c r="G579" s="177" t="s">
        <v>1452</v>
      </c>
      <c r="H579" s="178">
        <v>20</v>
      </c>
      <c r="I579" s="179"/>
      <c r="J579" s="180">
        <f>ROUND(I579*H579,2)</f>
        <v>0</v>
      </c>
      <c r="K579" s="176" t="s">
        <v>5</v>
      </c>
      <c r="L579" s="40"/>
      <c r="M579" s="181" t="s">
        <v>5</v>
      </c>
      <c r="N579" s="182" t="s">
        <v>44</v>
      </c>
      <c r="O579" s="41"/>
      <c r="P579" s="183">
        <f>O579*H579</f>
        <v>0</v>
      </c>
      <c r="Q579" s="183">
        <v>0</v>
      </c>
      <c r="R579" s="183">
        <f>Q579*H579</f>
        <v>0</v>
      </c>
      <c r="S579" s="183">
        <v>0</v>
      </c>
      <c r="T579" s="184">
        <f>S579*H579</f>
        <v>0</v>
      </c>
      <c r="AR579" s="23" t="s">
        <v>165</v>
      </c>
      <c r="AT579" s="23" t="s">
        <v>160</v>
      </c>
      <c r="AU579" s="23" t="s">
        <v>165</v>
      </c>
      <c r="AY579" s="23" t="s">
        <v>157</v>
      </c>
      <c r="BE579" s="185">
        <f>IF(N579="základní",J579,0)</f>
        <v>0</v>
      </c>
      <c r="BF579" s="185">
        <f>IF(N579="snížená",J579,0)</f>
        <v>0</v>
      </c>
      <c r="BG579" s="185">
        <f>IF(N579="zákl. přenesená",J579,0)</f>
        <v>0</v>
      </c>
      <c r="BH579" s="185">
        <f>IF(N579="sníž. přenesená",J579,0)</f>
        <v>0</v>
      </c>
      <c r="BI579" s="185">
        <f>IF(N579="nulová",J579,0)</f>
        <v>0</v>
      </c>
      <c r="BJ579" s="23" t="s">
        <v>81</v>
      </c>
      <c r="BK579" s="185">
        <f>ROUND(I579*H579,2)</f>
        <v>0</v>
      </c>
      <c r="BL579" s="23" t="s">
        <v>165</v>
      </c>
      <c r="BM579" s="23" t="s">
        <v>2141</v>
      </c>
    </row>
    <row r="580" spans="2:47" s="1" customFormat="1" ht="27">
      <c r="B580" s="40"/>
      <c r="D580" s="187" t="s">
        <v>1453</v>
      </c>
      <c r="F580" s="197" t="s">
        <v>2059</v>
      </c>
      <c r="I580" s="148"/>
      <c r="L580" s="40"/>
      <c r="M580" s="196"/>
      <c r="N580" s="41"/>
      <c r="O580" s="41"/>
      <c r="P580" s="41"/>
      <c r="Q580" s="41"/>
      <c r="R580" s="41"/>
      <c r="S580" s="41"/>
      <c r="T580" s="69"/>
      <c r="AT580" s="23" t="s">
        <v>1453</v>
      </c>
      <c r="AU580" s="23" t="s">
        <v>165</v>
      </c>
    </row>
    <row r="581" spans="2:65" s="1" customFormat="1" ht="16.5" customHeight="1">
      <c r="B581" s="173"/>
      <c r="C581" s="174" t="s">
        <v>2142</v>
      </c>
      <c r="D581" s="174" t="s">
        <v>160</v>
      </c>
      <c r="E581" s="175" t="s">
        <v>2143</v>
      </c>
      <c r="F581" s="176" t="s">
        <v>2144</v>
      </c>
      <c r="G581" s="177" t="s">
        <v>1452</v>
      </c>
      <c r="H581" s="178">
        <v>20</v>
      </c>
      <c r="I581" s="179"/>
      <c r="J581" s="180">
        <f>ROUND(I581*H581,2)</f>
        <v>0</v>
      </c>
      <c r="K581" s="176" t="s">
        <v>5</v>
      </c>
      <c r="L581" s="40"/>
      <c r="M581" s="181" t="s">
        <v>5</v>
      </c>
      <c r="N581" s="182" t="s">
        <v>44</v>
      </c>
      <c r="O581" s="41"/>
      <c r="P581" s="183">
        <f>O581*H581</f>
        <v>0</v>
      </c>
      <c r="Q581" s="183">
        <v>0</v>
      </c>
      <c r="R581" s="183">
        <f>Q581*H581</f>
        <v>0</v>
      </c>
      <c r="S581" s="183">
        <v>0</v>
      </c>
      <c r="T581" s="184">
        <f>S581*H581</f>
        <v>0</v>
      </c>
      <c r="AR581" s="23" t="s">
        <v>165</v>
      </c>
      <c r="AT581" s="23" t="s">
        <v>160</v>
      </c>
      <c r="AU581" s="23" t="s">
        <v>165</v>
      </c>
      <c r="AY581" s="23" t="s">
        <v>157</v>
      </c>
      <c r="BE581" s="185">
        <f>IF(N581="základní",J581,0)</f>
        <v>0</v>
      </c>
      <c r="BF581" s="185">
        <f>IF(N581="snížená",J581,0)</f>
        <v>0</v>
      </c>
      <c r="BG581" s="185">
        <f>IF(N581="zákl. přenesená",J581,0)</f>
        <v>0</v>
      </c>
      <c r="BH581" s="185">
        <f>IF(N581="sníž. přenesená",J581,0)</f>
        <v>0</v>
      </c>
      <c r="BI581" s="185">
        <f>IF(N581="nulová",J581,0)</f>
        <v>0</v>
      </c>
      <c r="BJ581" s="23" t="s">
        <v>81</v>
      </c>
      <c r="BK581" s="185">
        <f>ROUND(I581*H581,2)</f>
        <v>0</v>
      </c>
      <c r="BL581" s="23" t="s">
        <v>165</v>
      </c>
      <c r="BM581" s="23" t="s">
        <v>2145</v>
      </c>
    </row>
    <row r="582" spans="2:47" s="1" customFormat="1" ht="27">
      <c r="B582" s="40"/>
      <c r="D582" s="187" t="s">
        <v>1453</v>
      </c>
      <c r="F582" s="197" t="s">
        <v>2059</v>
      </c>
      <c r="I582" s="148"/>
      <c r="L582" s="40"/>
      <c r="M582" s="196"/>
      <c r="N582" s="41"/>
      <c r="O582" s="41"/>
      <c r="P582" s="41"/>
      <c r="Q582" s="41"/>
      <c r="R582" s="41"/>
      <c r="S582" s="41"/>
      <c r="T582" s="69"/>
      <c r="AT582" s="23" t="s">
        <v>1453</v>
      </c>
      <c r="AU582" s="23" t="s">
        <v>165</v>
      </c>
    </row>
    <row r="583" spans="2:65" s="1" customFormat="1" ht="16.5" customHeight="1">
      <c r="B583" s="173"/>
      <c r="C583" s="174" t="s">
        <v>1762</v>
      </c>
      <c r="D583" s="174" t="s">
        <v>160</v>
      </c>
      <c r="E583" s="175" t="s">
        <v>919</v>
      </c>
      <c r="F583" s="176" t="s">
        <v>2146</v>
      </c>
      <c r="G583" s="177" t="s">
        <v>1452</v>
      </c>
      <c r="H583" s="178">
        <v>3</v>
      </c>
      <c r="I583" s="179"/>
      <c r="J583" s="180">
        <f>ROUND(I583*H583,2)</f>
        <v>0</v>
      </c>
      <c r="K583" s="176" t="s">
        <v>5</v>
      </c>
      <c r="L583" s="40"/>
      <c r="M583" s="181" t="s">
        <v>5</v>
      </c>
      <c r="N583" s="182" t="s">
        <v>44</v>
      </c>
      <c r="O583" s="41"/>
      <c r="P583" s="183">
        <f>O583*H583</f>
        <v>0</v>
      </c>
      <c r="Q583" s="183">
        <v>0</v>
      </c>
      <c r="R583" s="183">
        <f>Q583*H583</f>
        <v>0</v>
      </c>
      <c r="S583" s="183">
        <v>0</v>
      </c>
      <c r="T583" s="184">
        <f>S583*H583</f>
        <v>0</v>
      </c>
      <c r="AR583" s="23" t="s">
        <v>165</v>
      </c>
      <c r="AT583" s="23" t="s">
        <v>160</v>
      </c>
      <c r="AU583" s="23" t="s">
        <v>165</v>
      </c>
      <c r="AY583" s="23" t="s">
        <v>157</v>
      </c>
      <c r="BE583" s="185">
        <f>IF(N583="základní",J583,0)</f>
        <v>0</v>
      </c>
      <c r="BF583" s="185">
        <f>IF(N583="snížená",J583,0)</f>
        <v>0</v>
      </c>
      <c r="BG583" s="185">
        <f>IF(N583="zákl. přenesená",J583,0)</f>
        <v>0</v>
      </c>
      <c r="BH583" s="185">
        <f>IF(N583="sníž. přenesená",J583,0)</f>
        <v>0</v>
      </c>
      <c r="BI583" s="185">
        <f>IF(N583="nulová",J583,0)</f>
        <v>0</v>
      </c>
      <c r="BJ583" s="23" t="s">
        <v>81</v>
      </c>
      <c r="BK583" s="185">
        <f>ROUND(I583*H583,2)</f>
        <v>0</v>
      </c>
      <c r="BL583" s="23" t="s">
        <v>165</v>
      </c>
      <c r="BM583" s="23" t="s">
        <v>2147</v>
      </c>
    </row>
    <row r="584" spans="2:47" s="1" customFormat="1" ht="27">
      <c r="B584" s="40"/>
      <c r="D584" s="187" t="s">
        <v>1453</v>
      </c>
      <c r="F584" s="197" t="s">
        <v>2059</v>
      </c>
      <c r="I584" s="148"/>
      <c r="L584" s="40"/>
      <c r="M584" s="196"/>
      <c r="N584" s="41"/>
      <c r="O584" s="41"/>
      <c r="P584" s="41"/>
      <c r="Q584" s="41"/>
      <c r="R584" s="41"/>
      <c r="S584" s="41"/>
      <c r="T584" s="69"/>
      <c r="AT584" s="23" t="s">
        <v>1453</v>
      </c>
      <c r="AU584" s="23" t="s">
        <v>165</v>
      </c>
    </row>
    <row r="585" spans="2:65" s="1" customFormat="1" ht="16.5" customHeight="1">
      <c r="B585" s="173"/>
      <c r="C585" s="174" t="s">
        <v>2148</v>
      </c>
      <c r="D585" s="174" t="s">
        <v>160</v>
      </c>
      <c r="E585" s="175" t="s">
        <v>923</v>
      </c>
      <c r="F585" s="176" t="s">
        <v>2149</v>
      </c>
      <c r="G585" s="177" t="s">
        <v>1452</v>
      </c>
      <c r="H585" s="178">
        <v>7</v>
      </c>
      <c r="I585" s="179"/>
      <c r="J585" s="180">
        <f>ROUND(I585*H585,2)</f>
        <v>0</v>
      </c>
      <c r="K585" s="176" t="s">
        <v>5</v>
      </c>
      <c r="L585" s="40"/>
      <c r="M585" s="181" t="s">
        <v>5</v>
      </c>
      <c r="N585" s="182" t="s">
        <v>44</v>
      </c>
      <c r="O585" s="41"/>
      <c r="P585" s="183">
        <f>O585*H585</f>
        <v>0</v>
      </c>
      <c r="Q585" s="183">
        <v>0</v>
      </c>
      <c r="R585" s="183">
        <f>Q585*H585</f>
        <v>0</v>
      </c>
      <c r="S585" s="183">
        <v>0</v>
      </c>
      <c r="T585" s="184">
        <f>S585*H585</f>
        <v>0</v>
      </c>
      <c r="AR585" s="23" t="s">
        <v>165</v>
      </c>
      <c r="AT585" s="23" t="s">
        <v>160</v>
      </c>
      <c r="AU585" s="23" t="s">
        <v>165</v>
      </c>
      <c r="AY585" s="23" t="s">
        <v>157</v>
      </c>
      <c r="BE585" s="185">
        <f>IF(N585="základní",J585,0)</f>
        <v>0</v>
      </c>
      <c r="BF585" s="185">
        <f>IF(N585="snížená",J585,0)</f>
        <v>0</v>
      </c>
      <c r="BG585" s="185">
        <f>IF(N585="zákl. přenesená",J585,0)</f>
        <v>0</v>
      </c>
      <c r="BH585" s="185">
        <f>IF(N585="sníž. přenesená",J585,0)</f>
        <v>0</v>
      </c>
      <c r="BI585" s="185">
        <f>IF(N585="nulová",J585,0)</f>
        <v>0</v>
      </c>
      <c r="BJ585" s="23" t="s">
        <v>81</v>
      </c>
      <c r="BK585" s="185">
        <f>ROUND(I585*H585,2)</f>
        <v>0</v>
      </c>
      <c r="BL585" s="23" t="s">
        <v>165</v>
      </c>
      <c r="BM585" s="23" t="s">
        <v>2150</v>
      </c>
    </row>
    <row r="586" spans="2:47" s="1" customFormat="1" ht="27">
      <c r="B586" s="40"/>
      <c r="D586" s="187" t="s">
        <v>1453</v>
      </c>
      <c r="F586" s="197" t="s">
        <v>2059</v>
      </c>
      <c r="I586" s="148"/>
      <c r="L586" s="40"/>
      <c r="M586" s="196"/>
      <c r="N586" s="41"/>
      <c r="O586" s="41"/>
      <c r="P586" s="41"/>
      <c r="Q586" s="41"/>
      <c r="R586" s="41"/>
      <c r="S586" s="41"/>
      <c r="T586" s="69"/>
      <c r="AT586" s="23" t="s">
        <v>1453</v>
      </c>
      <c r="AU586" s="23" t="s">
        <v>165</v>
      </c>
    </row>
    <row r="587" spans="2:65" s="1" customFormat="1" ht="16.5" customHeight="1">
      <c r="B587" s="173"/>
      <c r="C587" s="174" t="s">
        <v>1765</v>
      </c>
      <c r="D587" s="174" t="s">
        <v>160</v>
      </c>
      <c r="E587" s="175" t="s">
        <v>2151</v>
      </c>
      <c r="F587" s="176" t="s">
        <v>2152</v>
      </c>
      <c r="G587" s="177" t="s">
        <v>1452</v>
      </c>
      <c r="H587" s="178">
        <v>6</v>
      </c>
      <c r="I587" s="179"/>
      <c r="J587" s="180">
        <f>ROUND(I587*H587,2)</f>
        <v>0</v>
      </c>
      <c r="K587" s="176" t="s">
        <v>5</v>
      </c>
      <c r="L587" s="40"/>
      <c r="M587" s="181" t="s">
        <v>5</v>
      </c>
      <c r="N587" s="182" t="s">
        <v>44</v>
      </c>
      <c r="O587" s="41"/>
      <c r="P587" s="183">
        <f>O587*H587</f>
        <v>0</v>
      </c>
      <c r="Q587" s="183">
        <v>0</v>
      </c>
      <c r="R587" s="183">
        <f>Q587*H587</f>
        <v>0</v>
      </c>
      <c r="S587" s="183">
        <v>0</v>
      </c>
      <c r="T587" s="184">
        <f>S587*H587</f>
        <v>0</v>
      </c>
      <c r="AR587" s="23" t="s">
        <v>165</v>
      </c>
      <c r="AT587" s="23" t="s">
        <v>160</v>
      </c>
      <c r="AU587" s="23" t="s">
        <v>165</v>
      </c>
      <c r="AY587" s="23" t="s">
        <v>157</v>
      </c>
      <c r="BE587" s="185">
        <f>IF(N587="základní",J587,0)</f>
        <v>0</v>
      </c>
      <c r="BF587" s="185">
        <f>IF(N587="snížená",J587,0)</f>
        <v>0</v>
      </c>
      <c r="BG587" s="185">
        <f>IF(N587="zákl. přenesená",J587,0)</f>
        <v>0</v>
      </c>
      <c r="BH587" s="185">
        <f>IF(N587="sníž. přenesená",J587,0)</f>
        <v>0</v>
      </c>
      <c r="BI587" s="185">
        <f>IF(N587="nulová",J587,0)</f>
        <v>0</v>
      </c>
      <c r="BJ587" s="23" t="s">
        <v>81</v>
      </c>
      <c r="BK587" s="185">
        <f>ROUND(I587*H587,2)</f>
        <v>0</v>
      </c>
      <c r="BL587" s="23" t="s">
        <v>165</v>
      </c>
      <c r="BM587" s="23" t="s">
        <v>2153</v>
      </c>
    </row>
    <row r="588" spans="2:47" s="1" customFormat="1" ht="27">
      <c r="B588" s="40"/>
      <c r="D588" s="187" t="s">
        <v>1453</v>
      </c>
      <c r="F588" s="197" t="s">
        <v>2059</v>
      </c>
      <c r="I588" s="148"/>
      <c r="L588" s="40"/>
      <c r="M588" s="196"/>
      <c r="N588" s="41"/>
      <c r="O588" s="41"/>
      <c r="P588" s="41"/>
      <c r="Q588" s="41"/>
      <c r="R588" s="41"/>
      <c r="S588" s="41"/>
      <c r="T588" s="69"/>
      <c r="AT588" s="23" t="s">
        <v>1453</v>
      </c>
      <c r="AU588" s="23" t="s">
        <v>165</v>
      </c>
    </row>
    <row r="589" spans="2:65" s="1" customFormat="1" ht="16.5" customHeight="1">
      <c r="B589" s="173"/>
      <c r="C589" s="174" t="s">
        <v>2154</v>
      </c>
      <c r="D589" s="174" t="s">
        <v>160</v>
      </c>
      <c r="E589" s="175" t="s">
        <v>2155</v>
      </c>
      <c r="F589" s="176" t="s">
        <v>2156</v>
      </c>
      <c r="G589" s="177" t="s">
        <v>1452</v>
      </c>
      <c r="H589" s="178">
        <v>1</v>
      </c>
      <c r="I589" s="179"/>
      <c r="J589" s="180">
        <f>ROUND(I589*H589,2)</f>
        <v>0</v>
      </c>
      <c r="K589" s="176" t="s">
        <v>5</v>
      </c>
      <c r="L589" s="40"/>
      <c r="M589" s="181" t="s">
        <v>5</v>
      </c>
      <c r="N589" s="182" t="s">
        <v>44</v>
      </c>
      <c r="O589" s="41"/>
      <c r="P589" s="183">
        <f>O589*H589</f>
        <v>0</v>
      </c>
      <c r="Q589" s="183">
        <v>0</v>
      </c>
      <c r="R589" s="183">
        <f>Q589*H589</f>
        <v>0</v>
      </c>
      <c r="S589" s="183">
        <v>0</v>
      </c>
      <c r="T589" s="184">
        <f>S589*H589</f>
        <v>0</v>
      </c>
      <c r="AR589" s="23" t="s">
        <v>165</v>
      </c>
      <c r="AT589" s="23" t="s">
        <v>160</v>
      </c>
      <c r="AU589" s="23" t="s">
        <v>165</v>
      </c>
      <c r="AY589" s="23" t="s">
        <v>157</v>
      </c>
      <c r="BE589" s="185">
        <f>IF(N589="základní",J589,0)</f>
        <v>0</v>
      </c>
      <c r="BF589" s="185">
        <f>IF(N589="snížená",J589,0)</f>
        <v>0</v>
      </c>
      <c r="BG589" s="185">
        <f>IF(N589="zákl. přenesená",J589,0)</f>
        <v>0</v>
      </c>
      <c r="BH589" s="185">
        <f>IF(N589="sníž. přenesená",J589,0)</f>
        <v>0</v>
      </c>
      <c r="BI589" s="185">
        <f>IF(N589="nulová",J589,0)</f>
        <v>0</v>
      </c>
      <c r="BJ589" s="23" t="s">
        <v>81</v>
      </c>
      <c r="BK589" s="185">
        <f>ROUND(I589*H589,2)</f>
        <v>0</v>
      </c>
      <c r="BL589" s="23" t="s">
        <v>165</v>
      </c>
      <c r="BM589" s="23" t="s">
        <v>2157</v>
      </c>
    </row>
    <row r="590" spans="2:47" s="1" customFormat="1" ht="27">
      <c r="B590" s="40"/>
      <c r="D590" s="187" t="s">
        <v>1453</v>
      </c>
      <c r="F590" s="197" t="s">
        <v>2059</v>
      </c>
      <c r="I590" s="148"/>
      <c r="L590" s="40"/>
      <c r="M590" s="196"/>
      <c r="N590" s="41"/>
      <c r="O590" s="41"/>
      <c r="P590" s="41"/>
      <c r="Q590" s="41"/>
      <c r="R590" s="41"/>
      <c r="S590" s="41"/>
      <c r="T590" s="69"/>
      <c r="AT590" s="23" t="s">
        <v>1453</v>
      </c>
      <c r="AU590" s="23" t="s">
        <v>165</v>
      </c>
    </row>
    <row r="591" spans="2:65" s="1" customFormat="1" ht="16.5" customHeight="1">
      <c r="B591" s="173"/>
      <c r="C591" s="174" t="s">
        <v>1768</v>
      </c>
      <c r="D591" s="174" t="s">
        <v>160</v>
      </c>
      <c r="E591" s="175" t="s">
        <v>932</v>
      </c>
      <c r="F591" s="176" t="s">
        <v>2158</v>
      </c>
      <c r="G591" s="177" t="s">
        <v>1452</v>
      </c>
      <c r="H591" s="178">
        <v>90</v>
      </c>
      <c r="I591" s="179"/>
      <c r="J591" s="180">
        <f>ROUND(I591*H591,2)</f>
        <v>0</v>
      </c>
      <c r="K591" s="176" t="s">
        <v>5</v>
      </c>
      <c r="L591" s="40"/>
      <c r="M591" s="181" t="s">
        <v>5</v>
      </c>
      <c r="N591" s="182" t="s">
        <v>44</v>
      </c>
      <c r="O591" s="41"/>
      <c r="P591" s="183">
        <f>O591*H591</f>
        <v>0</v>
      </c>
      <c r="Q591" s="183">
        <v>0</v>
      </c>
      <c r="R591" s="183">
        <f>Q591*H591</f>
        <v>0</v>
      </c>
      <c r="S591" s="183">
        <v>0</v>
      </c>
      <c r="T591" s="184">
        <f>S591*H591</f>
        <v>0</v>
      </c>
      <c r="AR591" s="23" t="s">
        <v>165</v>
      </c>
      <c r="AT591" s="23" t="s">
        <v>160</v>
      </c>
      <c r="AU591" s="23" t="s">
        <v>165</v>
      </c>
      <c r="AY591" s="23" t="s">
        <v>157</v>
      </c>
      <c r="BE591" s="185">
        <f>IF(N591="základní",J591,0)</f>
        <v>0</v>
      </c>
      <c r="BF591" s="185">
        <f>IF(N591="snížená",J591,0)</f>
        <v>0</v>
      </c>
      <c r="BG591" s="185">
        <f>IF(N591="zákl. přenesená",J591,0)</f>
        <v>0</v>
      </c>
      <c r="BH591" s="185">
        <f>IF(N591="sníž. přenesená",J591,0)</f>
        <v>0</v>
      </c>
      <c r="BI591" s="185">
        <f>IF(N591="nulová",J591,0)</f>
        <v>0</v>
      </c>
      <c r="BJ591" s="23" t="s">
        <v>81</v>
      </c>
      <c r="BK591" s="185">
        <f>ROUND(I591*H591,2)</f>
        <v>0</v>
      </c>
      <c r="BL591" s="23" t="s">
        <v>165</v>
      </c>
      <c r="BM591" s="23" t="s">
        <v>2159</v>
      </c>
    </row>
    <row r="592" spans="2:47" s="1" customFormat="1" ht="27">
      <c r="B592" s="40"/>
      <c r="D592" s="187" t="s">
        <v>1453</v>
      </c>
      <c r="F592" s="197" t="s">
        <v>2059</v>
      </c>
      <c r="I592" s="148"/>
      <c r="L592" s="40"/>
      <c r="M592" s="196"/>
      <c r="N592" s="41"/>
      <c r="O592" s="41"/>
      <c r="P592" s="41"/>
      <c r="Q592" s="41"/>
      <c r="R592" s="41"/>
      <c r="S592" s="41"/>
      <c r="T592" s="69"/>
      <c r="AT592" s="23" t="s">
        <v>1453</v>
      </c>
      <c r="AU592" s="23" t="s">
        <v>165</v>
      </c>
    </row>
    <row r="593" spans="2:65" s="1" customFormat="1" ht="16.5" customHeight="1">
      <c r="B593" s="173"/>
      <c r="C593" s="174" t="s">
        <v>2160</v>
      </c>
      <c r="D593" s="174" t="s">
        <v>160</v>
      </c>
      <c r="E593" s="175" t="s">
        <v>937</v>
      </c>
      <c r="F593" s="176" t="s">
        <v>2161</v>
      </c>
      <c r="G593" s="177" t="s">
        <v>1452</v>
      </c>
      <c r="H593" s="178">
        <v>45</v>
      </c>
      <c r="I593" s="179"/>
      <c r="J593" s="180">
        <f>ROUND(I593*H593,2)</f>
        <v>0</v>
      </c>
      <c r="K593" s="176" t="s">
        <v>5</v>
      </c>
      <c r="L593" s="40"/>
      <c r="M593" s="181" t="s">
        <v>5</v>
      </c>
      <c r="N593" s="182" t="s">
        <v>44</v>
      </c>
      <c r="O593" s="41"/>
      <c r="P593" s="183">
        <f>O593*H593</f>
        <v>0</v>
      </c>
      <c r="Q593" s="183">
        <v>0</v>
      </c>
      <c r="R593" s="183">
        <f>Q593*H593</f>
        <v>0</v>
      </c>
      <c r="S593" s="183">
        <v>0</v>
      </c>
      <c r="T593" s="184">
        <f>S593*H593</f>
        <v>0</v>
      </c>
      <c r="AR593" s="23" t="s">
        <v>165</v>
      </c>
      <c r="AT593" s="23" t="s">
        <v>160</v>
      </c>
      <c r="AU593" s="23" t="s">
        <v>165</v>
      </c>
      <c r="AY593" s="23" t="s">
        <v>157</v>
      </c>
      <c r="BE593" s="185">
        <f>IF(N593="základní",J593,0)</f>
        <v>0</v>
      </c>
      <c r="BF593" s="185">
        <f>IF(N593="snížená",J593,0)</f>
        <v>0</v>
      </c>
      <c r="BG593" s="185">
        <f>IF(N593="zákl. přenesená",J593,0)</f>
        <v>0</v>
      </c>
      <c r="BH593" s="185">
        <f>IF(N593="sníž. přenesená",J593,0)</f>
        <v>0</v>
      </c>
      <c r="BI593" s="185">
        <f>IF(N593="nulová",J593,0)</f>
        <v>0</v>
      </c>
      <c r="BJ593" s="23" t="s">
        <v>81</v>
      </c>
      <c r="BK593" s="185">
        <f>ROUND(I593*H593,2)</f>
        <v>0</v>
      </c>
      <c r="BL593" s="23" t="s">
        <v>165</v>
      </c>
      <c r="BM593" s="23" t="s">
        <v>2162</v>
      </c>
    </row>
    <row r="594" spans="2:47" s="1" customFormat="1" ht="27">
      <c r="B594" s="40"/>
      <c r="D594" s="187" t="s">
        <v>1453</v>
      </c>
      <c r="F594" s="197" t="s">
        <v>2059</v>
      </c>
      <c r="I594" s="148"/>
      <c r="L594" s="40"/>
      <c r="M594" s="196"/>
      <c r="N594" s="41"/>
      <c r="O594" s="41"/>
      <c r="P594" s="41"/>
      <c r="Q594" s="41"/>
      <c r="R594" s="41"/>
      <c r="S594" s="41"/>
      <c r="T594" s="69"/>
      <c r="AT594" s="23" t="s">
        <v>1453</v>
      </c>
      <c r="AU594" s="23" t="s">
        <v>165</v>
      </c>
    </row>
    <row r="595" spans="2:65" s="1" customFormat="1" ht="16.5" customHeight="1">
      <c r="B595" s="173"/>
      <c r="C595" s="174" t="s">
        <v>1771</v>
      </c>
      <c r="D595" s="174" t="s">
        <v>160</v>
      </c>
      <c r="E595" s="175" t="s">
        <v>2163</v>
      </c>
      <c r="F595" s="176" t="s">
        <v>2164</v>
      </c>
      <c r="G595" s="177" t="s">
        <v>1452</v>
      </c>
      <c r="H595" s="178">
        <v>1</v>
      </c>
      <c r="I595" s="179"/>
      <c r="J595" s="180">
        <f>ROUND(I595*H595,2)</f>
        <v>0</v>
      </c>
      <c r="K595" s="176" t="s">
        <v>5</v>
      </c>
      <c r="L595" s="40"/>
      <c r="M595" s="181" t="s">
        <v>5</v>
      </c>
      <c r="N595" s="182" t="s">
        <v>44</v>
      </c>
      <c r="O595" s="41"/>
      <c r="P595" s="183">
        <f>O595*H595</f>
        <v>0</v>
      </c>
      <c r="Q595" s="183">
        <v>0</v>
      </c>
      <c r="R595" s="183">
        <f>Q595*H595</f>
        <v>0</v>
      </c>
      <c r="S595" s="183">
        <v>0</v>
      </c>
      <c r="T595" s="184">
        <f>S595*H595</f>
        <v>0</v>
      </c>
      <c r="AR595" s="23" t="s">
        <v>165</v>
      </c>
      <c r="AT595" s="23" t="s">
        <v>160</v>
      </c>
      <c r="AU595" s="23" t="s">
        <v>165</v>
      </c>
      <c r="AY595" s="23" t="s">
        <v>157</v>
      </c>
      <c r="BE595" s="185">
        <f>IF(N595="základní",J595,0)</f>
        <v>0</v>
      </c>
      <c r="BF595" s="185">
        <f>IF(N595="snížená",J595,0)</f>
        <v>0</v>
      </c>
      <c r="BG595" s="185">
        <f>IF(N595="zákl. přenesená",J595,0)</f>
        <v>0</v>
      </c>
      <c r="BH595" s="185">
        <f>IF(N595="sníž. přenesená",J595,0)</f>
        <v>0</v>
      </c>
      <c r="BI595" s="185">
        <f>IF(N595="nulová",J595,0)</f>
        <v>0</v>
      </c>
      <c r="BJ595" s="23" t="s">
        <v>81</v>
      </c>
      <c r="BK595" s="185">
        <f>ROUND(I595*H595,2)</f>
        <v>0</v>
      </c>
      <c r="BL595" s="23" t="s">
        <v>165</v>
      </c>
      <c r="BM595" s="23" t="s">
        <v>2165</v>
      </c>
    </row>
    <row r="596" spans="2:47" s="1" customFormat="1" ht="27">
      <c r="B596" s="40"/>
      <c r="D596" s="187" t="s">
        <v>1453</v>
      </c>
      <c r="F596" s="197" t="s">
        <v>2059</v>
      </c>
      <c r="I596" s="148"/>
      <c r="L596" s="40"/>
      <c r="M596" s="196"/>
      <c r="N596" s="41"/>
      <c r="O596" s="41"/>
      <c r="P596" s="41"/>
      <c r="Q596" s="41"/>
      <c r="R596" s="41"/>
      <c r="S596" s="41"/>
      <c r="T596" s="69"/>
      <c r="AT596" s="23" t="s">
        <v>1453</v>
      </c>
      <c r="AU596" s="23" t="s">
        <v>165</v>
      </c>
    </row>
    <row r="597" spans="2:65" s="1" customFormat="1" ht="16.5" customHeight="1">
      <c r="B597" s="173"/>
      <c r="C597" s="174" t="s">
        <v>2166</v>
      </c>
      <c r="D597" s="174" t="s">
        <v>160</v>
      </c>
      <c r="E597" s="175" t="s">
        <v>2167</v>
      </c>
      <c r="F597" s="176" t="s">
        <v>2168</v>
      </c>
      <c r="G597" s="177" t="s">
        <v>1452</v>
      </c>
      <c r="H597" s="178">
        <v>1</v>
      </c>
      <c r="I597" s="179"/>
      <c r="J597" s="180">
        <f>ROUND(I597*H597,2)</f>
        <v>0</v>
      </c>
      <c r="K597" s="176" t="s">
        <v>5</v>
      </c>
      <c r="L597" s="40"/>
      <c r="M597" s="181" t="s">
        <v>5</v>
      </c>
      <c r="N597" s="182" t="s">
        <v>44</v>
      </c>
      <c r="O597" s="41"/>
      <c r="P597" s="183">
        <f>O597*H597</f>
        <v>0</v>
      </c>
      <c r="Q597" s="183">
        <v>0</v>
      </c>
      <c r="R597" s="183">
        <f>Q597*H597</f>
        <v>0</v>
      </c>
      <c r="S597" s="183">
        <v>0</v>
      </c>
      <c r="T597" s="184">
        <f>S597*H597</f>
        <v>0</v>
      </c>
      <c r="AR597" s="23" t="s">
        <v>165</v>
      </c>
      <c r="AT597" s="23" t="s">
        <v>160</v>
      </c>
      <c r="AU597" s="23" t="s">
        <v>165</v>
      </c>
      <c r="AY597" s="23" t="s">
        <v>157</v>
      </c>
      <c r="BE597" s="185">
        <f>IF(N597="základní",J597,0)</f>
        <v>0</v>
      </c>
      <c r="BF597" s="185">
        <f>IF(N597="snížená",J597,0)</f>
        <v>0</v>
      </c>
      <c r="BG597" s="185">
        <f>IF(N597="zákl. přenesená",J597,0)</f>
        <v>0</v>
      </c>
      <c r="BH597" s="185">
        <f>IF(N597="sníž. přenesená",J597,0)</f>
        <v>0</v>
      </c>
      <c r="BI597" s="185">
        <f>IF(N597="nulová",J597,0)</f>
        <v>0</v>
      </c>
      <c r="BJ597" s="23" t="s">
        <v>81</v>
      </c>
      <c r="BK597" s="185">
        <f>ROUND(I597*H597,2)</f>
        <v>0</v>
      </c>
      <c r="BL597" s="23" t="s">
        <v>165</v>
      </c>
      <c r="BM597" s="23" t="s">
        <v>2169</v>
      </c>
    </row>
    <row r="598" spans="2:47" s="1" customFormat="1" ht="27">
      <c r="B598" s="40"/>
      <c r="D598" s="187" t="s">
        <v>1453</v>
      </c>
      <c r="F598" s="197" t="s">
        <v>2059</v>
      </c>
      <c r="I598" s="148"/>
      <c r="L598" s="40"/>
      <c r="M598" s="196"/>
      <c r="N598" s="41"/>
      <c r="O598" s="41"/>
      <c r="P598" s="41"/>
      <c r="Q598" s="41"/>
      <c r="R598" s="41"/>
      <c r="S598" s="41"/>
      <c r="T598" s="69"/>
      <c r="AT598" s="23" t="s">
        <v>1453</v>
      </c>
      <c r="AU598" s="23" t="s">
        <v>165</v>
      </c>
    </row>
    <row r="599" spans="2:63" s="13" customFormat="1" ht="21.6" customHeight="1">
      <c r="B599" s="219"/>
      <c r="D599" s="220" t="s">
        <v>72</v>
      </c>
      <c r="E599" s="220" t="s">
        <v>1476</v>
      </c>
      <c r="F599" s="220" t="s">
        <v>1477</v>
      </c>
      <c r="I599" s="221"/>
      <c r="J599" s="222">
        <f>BK599</f>
        <v>0</v>
      </c>
      <c r="L599" s="219"/>
      <c r="M599" s="223"/>
      <c r="N599" s="224"/>
      <c r="O599" s="224"/>
      <c r="P599" s="225">
        <f>SUM(P600:P637)</f>
        <v>0</v>
      </c>
      <c r="Q599" s="224"/>
      <c r="R599" s="225">
        <f>SUM(R600:R637)</f>
        <v>0</v>
      </c>
      <c r="S599" s="224"/>
      <c r="T599" s="226">
        <f>SUM(T600:T637)</f>
        <v>0</v>
      </c>
      <c r="AR599" s="220" t="s">
        <v>81</v>
      </c>
      <c r="AT599" s="227" t="s">
        <v>72</v>
      </c>
      <c r="AU599" s="227" t="s">
        <v>158</v>
      </c>
      <c r="AY599" s="220" t="s">
        <v>157</v>
      </c>
      <c r="BK599" s="228">
        <f>SUM(BK600:BK637)</f>
        <v>0</v>
      </c>
    </row>
    <row r="600" spans="2:65" s="1" customFormat="1" ht="16.5" customHeight="1">
      <c r="B600" s="173"/>
      <c r="C600" s="174" t="s">
        <v>1773</v>
      </c>
      <c r="D600" s="174" t="s">
        <v>160</v>
      </c>
      <c r="E600" s="175" t="s">
        <v>2170</v>
      </c>
      <c r="F600" s="176" t="s">
        <v>2057</v>
      </c>
      <c r="G600" s="177" t="s">
        <v>1452</v>
      </c>
      <c r="H600" s="178">
        <v>1</v>
      </c>
      <c r="I600" s="179"/>
      <c r="J600" s="180">
        <f aca="true" t="shared" si="100" ref="J600:J636">ROUND(I600*H600,2)</f>
        <v>0</v>
      </c>
      <c r="K600" s="176" t="s">
        <v>5</v>
      </c>
      <c r="L600" s="40"/>
      <c r="M600" s="181" t="s">
        <v>5</v>
      </c>
      <c r="N600" s="182" t="s">
        <v>44</v>
      </c>
      <c r="O600" s="41"/>
      <c r="P600" s="183">
        <f aca="true" t="shared" si="101" ref="P600:P636">O600*H600</f>
        <v>0</v>
      </c>
      <c r="Q600" s="183">
        <v>0</v>
      </c>
      <c r="R600" s="183">
        <f aca="true" t="shared" si="102" ref="R600:R636">Q600*H600</f>
        <v>0</v>
      </c>
      <c r="S600" s="183">
        <v>0</v>
      </c>
      <c r="T600" s="184">
        <f aca="true" t="shared" si="103" ref="T600:T636">S600*H600</f>
        <v>0</v>
      </c>
      <c r="AR600" s="23" t="s">
        <v>165</v>
      </c>
      <c r="AT600" s="23" t="s">
        <v>160</v>
      </c>
      <c r="AU600" s="23" t="s">
        <v>165</v>
      </c>
      <c r="AY600" s="23" t="s">
        <v>157</v>
      </c>
      <c r="BE600" s="185">
        <f aca="true" t="shared" si="104" ref="BE600:BE636">IF(N600="základní",J600,0)</f>
        <v>0</v>
      </c>
      <c r="BF600" s="185">
        <f aca="true" t="shared" si="105" ref="BF600:BF636">IF(N600="snížená",J600,0)</f>
        <v>0</v>
      </c>
      <c r="BG600" s="185">
        <f aca="true" t="shared" si="106" ref="BG600:BG636">IF(N600="zákl. přenesená",J600,0)</f>
        <v>0</v>
      </c>
      <c r="BH600" s="185">
        <f aca="true" t="shared" si="107" ref="BH600:BH636">IF(N600="sníž. přenesená",J600,0)</f>
        <v>0</v>
      </c>
      <c r="BI600" s="185">
        <f aca="true" t="shared" si="108" ref="BI600:BI636">IF(N600="nulová",J600,0)</f>
        <v>0</v>
      </c>
      <c r="BJ600" s="23" t="s">
        <v>81</v>
      </c>
      <c r="BK600" s="185">
        <f aca="true" t="shared" si="109" ref="BK600:BK636">ROUND(I600*H600,2)</f>
        <v>0</v>
      </c>
      <c r="BL600" s="23" t="s">
        <v>165</v>
      </c>
      <c r="BM600" s="23" t="s">
        <v>2171</v>
      </c>
    </row>
    <row r="601" spans="2:65" s="1" customFormat="1" ht="16.5" customHeight="1">
      <c r="B601" s="173"/>
      <c r="C601" s="174" t="s">
        <v>2172</v>
      </c>
      <c r="D601" s="174" t="s">
        <v>160</v>
      </c>
      <c r="E601" s="175" t="s">
        <v>2173</v>
      </c>
      <c r="F601" s="176" t="s">
        <v>2174</v>
      </c>
      <c r="G601" s="177" t="s">
        <v>1452</v>
      </c>
      <c r="H601" s="178">
        <v>1</v>
      </c>
      <c r="I601" s="179"/>
      <c r="J601" s="180">
        <f t="shared" si="100"/>
        <v>0</v>
      </c>
      <c r="K601" s="176" t="s">
        <v>5</v>
      </c>
      <c r="L601" s="40"/>
      <c r="M601" s="181" t="s">
        <v>5</v>
      </c>
      <c r="N601" s="182" t="s">
        <v>44</v>
      </c>
      <c r="O601" s="41"/>
      <c r="P601" s="183">
        <f t="shared" si="101"/>
        <v>0</v>
      </c>
      <c r="Q601" s="183">
        <v>0</v>
      </c>
      <c r="R601" s="183">
        <f t="shared" si="102"/>
        <v>0</v>
      </c>
      <c r="S601" s="183">
        <v>0</v>
      </c>
      <c r="T601" s="184">
        <f t="shared" si="103"/>
        <v>0</v>
      </c>
      <c r="AR601" s="23" t="s">
        <v>165</v>
      </c>
      <c r="AT601" s="23" t="s">
        <v>160</v>
      </c>
      <c r="AU601" s="23" t="s">
        <v>165</v>
      </c>
      <c r="AY601" s="23" t="s">
        <v>157</v>
      </c>
      <c r="BE601" s="185">
        <f t="shared" si="104"/>
        <v>0</v>
      </c>
      <c r="BF601" s="185">
        <f t="shared" si="105"/>
        <v>0</v>
      </c>
      <c r="BG601" s="185">
        <f t="shared" si="106"/>
        <v>0</v>
      </c>
      <c r="BH601" s="185">
        <f t="shared" si="107"/>
        <v>0</v>
      </c>
      <c r="BI601" s="185">
        <f t="shared" si="108"/>
        <v>0</v>
      </c>
      <c r="BJ601" s="23" t="s">
        <v>81</v>
      </c>
      <c r="BK601" s="185">
        <f t="shared" si="109"/>
        <v>0</v>
      </c>
      <c r="BL601" s="23" t="s">
        <v>165</v>
      </c>
      <c r="BM601" s="23" t="s">
        <v>2175</v>
      </c>
    </row>
    <row r="602" spans="2:65" s="1" customFormat="1" ht="16.5" customHeight="1">
      <c r="B602" s="173"/>
      <c r="C602" s="174" t="s">
        <v>1776</v>
      </c>
      <c r="D602" s="174" t="s">
        <v>160</v>
      </c>
      <c r="E602" s="175" t="s">
        <v>2176</v>
      </c>
      <c r="F602" s="176" t="s">
        <v>2177</v>
      </c>
      <c r="G602" s="177" t="s">
        <v>1452</v>
      </c>
      <c r="H602" s="178">
        <v>1</v>
      </c>
      <c r="I602" s="179"/>
      <c r="J602" s="180">
        <f t="shared" si="100"/>
        <v>0</v>
      </c>
      <c r="K602" s="176" t="s">
        <v>5</v>
      </c>
      <c r="L602" s="40"/>
      <c r="M602" s="181" t="s">
        <v>5</v>
      </c>
      <c r="N602" s="182" t="s">
        <v>44</v>
      </c>
      <c r="O602" s="41"/>
      <c r="P602" s="183">
        <f t="shared" si="101"/>
        <v>0</v>
      </c>
      <c r="Q602" s="183">
        <v>0</v>
      </c>
      <c r="R602" s="183">
        <f t="shared" si="102"/>
        <v>0</v>
      </c>
      <c r="S602" s="183">
        <v>0</v>
      </c>
      <c r="T602" s="184">
        <f t="shared" si="103"/>
        <v>0</v>
      </c>
      <c r="AR602" s="23" t="s">
        <v>165</v>
      </c>
      <c r="AT602" s="23" t="s">
        <v>160</v>
      </c>
      <c r="AU602" s="23" t="s">
        <v>165</v>
      </c>
      <c r="AY602" s="23" t="s">
        <v>157</v>
      </c>
      <c r="BE602" s="185">
        <f t="shared" si="104"/>
        <v>0</v>
      </c>
      <c r="BF602" s="185">
        <f t="shared" si="105"/>
        <v>0</v>
      </c>
      <c r="BG602" s="185">
        <f t="shared" si="106"/>
        <v>0</v>
      </c>
      <c r="BH602" s="185">
        <f t="shared" si="107"/>
        <v>0</v>
      </c>
      <c r="BI602" s="185">
        <f t="shared" si="108"/>
        <v>0</v>
      </c>
      <c r="BJ602" s="23" t="s">
        <v>81</v>
      </c>
      <c r="BK602" s="185">
        <f t="shared" si="109"/>
        <v>0</v>
      </c>
      <c r="BL602" s="23" t="s">
        <v>165</v>
      </c>
      <c r="BM602" s="23" t="s">
        <v>2178</v>
      </c>
    </row>
    <row r="603" spans="2:65" s="1" customFormat="1" ht="16.5" customHeight="1">
      <c r="B603" s="173"/>
      <c r="C603" s="174" t="s">
        <v>2179</v>
      </c>
      <c r="D603" s="174" t="s">
        <v>160</v>
      </c>
      <c r="E603" s="175" t="s">
        <v>2180</v>
      </c>
      <c r="F603" s="176" t="s">
        <v>2181</v>
      </c>
      <c r="G603" s="177" t="s">
        <v>1452</v>
      </c>
      <c r="H603" s="178">
        <v>1</v>
      </c>
      <c r="I603" s="179"/>
      <c r="J603" s="180">
        <f t="shared" si="100"/>
        <v>0</v>
      </c>
      <c r="K603" s="176" t="s">
        <v>5</v>
      </c>
      <c r="L603" s="40"/>
      <c r="M603" s="181" t="s">
        <v>5</v>
      </c>
      <c r="N603" s="182" t="s">
        <v>44</v>
      </c>
      <c r="O603" s="41"/>
      <c r="P603" s="183">
        <f t="shared" si="101"/>
        <v>0</v>
      </c>
      <c r="Q603" s="183">
        <v>0</v>
      </c>
      <c r="R603" s="183">
        <f t="shared" si="102"/>
        <v>0</v>
      </c>
      <c r="S603" s="183">
        <v>0</v>
      </c>
      <c r="T603" s="184">
        <f t="shared" si="103"/>
        <v>0</v>
      </c>
      <c r="AR603" s="23" t="s">
        <v>165</v>
      </c>
      <c r="AT603" s="23" t="s">
        <v>160</v>
      </c>
      <c r="AU603" s="23" t="s">
        <v>165</v>
      </c>
      <c r="AY603" s="23" t="s">
        <v>157</v>
      </c>
      <c r="BE603" s="185">
        <f t="shared" si="104"/>
        <v>0</v>
      </c>
      <c r="BF603" s="185">
        <f t="shared" si="105"/>
        <v>0</v>
      </c>
      <c r="BG603" s="185">
        <f t="shared" si="106"/>
        <v>0</v>
      </c>
      <c r="BH603" s="185">
        <f t="shared" si="107"/>
        <v>0</v>
      </c>
      <c r="BI603" s="185">
        <f t="shared" si="108"/>
        <v>0</v>
      </c>
      <c r="BJ603" s="23" t="s">
        <v>81</v>
      </c>
      <c r="BK603" s="185">
        <f t="shared" si="109"/>
        <v>0</v>
      </c>
      <c r="BL603" s="23" t="s">
        <v>165</v>
      </c>
      <c r="BM603" s="23" t="s">
        <v>2182</v>
      </c>
    </row>
    <row r="604" spans="2:65" s="1" customFormat="1" ht="16.5" customHeight="1">
      <c r="B604" s="173"/>
      <c r="C604" s="174" t="s">
        <v>1781</v>
      </c>
      <c r="D604" s="174" t="s">
        <v>160</v>
      </c>
      <c r="E604" s="175" t="s">
        <v>2183</v>
      </c>
      <c r="F604" s="176" t="s">
        <v>2073</v>
      </c>
      <c r="G604" s="177" t="s">
        <v>1452</v>
      </c>
      <c r="H604" s="178">
        <v>20</v>
      </c>
      <c r="I604" s="179"/>
      <c r="J604" s="180">
        <f t="shared" si="100"/>
        <v>0</v>
      </c>
      <c r="K604" s="176" t="s">
        <v>5</v>
      </c>
      <c r="L604" s="40"/>
      <c r="M604" s="181" t="s">
        <v>5</v>
      </c>
      <c r="N604" s="182" t="s">
        <v>44</v>
      </c>
      <c r="O604" s="41"/>
      <c r="P604" s="183">
        <f t="shared" si="101"/>
        <v>0</v>
      </c>
      <c r="Q604" s="183">
        <v>0</v>
      </c>
      <c r="R604" s="183">
        <f t="shared" si="102"/>
        <v>0</v>
      </c>
      <c r="S604" s="183">
        <v>0</v>
      </c>
      <c r="T604" s="184">
        <f t="shared" si="103"/>
        <v>0</v>
      </c>
      <c r="AR604" s="23" t="s">
        <v>165</v>
      </c>
      <c r="AT604" s="23" t="s">
        <v>160</v>
      </c>
      <c r="AU604" s="23" t="s">
        <v>165</v>
      </c>
      <c r="AY604" s="23" t="s">
        <v>157</v>
      </c>
      <c r="BE604" s="185">
        <f t="shared" si="104"/>
        <v>0</v>
      </c>
      <c r="BF604" s="185">
        <f t="shared" si="105"/>
        <v>0</v>
      </c>
      <c r="BG604" s="185">
        <f t="shared" si="106"/>
        <v>0</v>
      </c>
      <c r="BH604" s="185">
        <f t="shared" si="107"/>
        <v>0</v>
      </c>
      <c r="BI604" s="185">
        <f t="shared" si="108"/>
        <v>0</v>
      </c>
      <c r="BJ604" s="23" t="s">
        <v>81</v>
      </c>
      <c r="BK604" s="185">
        <f t="shared" si="109"/>
        <v>0</v>
      </c>
      <c r="BL604" s="23" t="s">
        <v>165</v>
      </c>
      <c r="BM604" s="23" t="s">
        <v>2184</v>
      </c>
    </row>
    <row r="605" spans="2:65" s="1" customFormat="1" ht="16.5" customHeight="1">
      <c r="B605" s="173"/>
      <c r="C605" s="174" t="s">
        <v>2185</v>
      </c>
      <c r="D605" s="174" t="s">
        <v>160</v>
      </c>
      <c r="E605" s="175" t="s">
        <v>2186</v>
      </c>
      <c r="F605" s="176" t="s">
        <v>2076</v>
      </c>
      <c r="G605" s="177" t="s">
        <v>1452</v>
      </c>
      <c r="H605" s="178">
        <v>1</v>
      </c>
      <c r="I605" s="179"/>
      <c r="J605" s="180">
        <f t="shared" si="100"/>
        <v>0</v>
      </c>
      <c r="K605" s="176" t="s">
        <v>5</v>
      </c>
      <c r="L605" s="40"/>
      <c r="M605" s="181" t="s">
        <v>5</v>
      </c>
      <c r="N605" s="182" t="s">
        <v>44</v>
      </c>
      <c r="O605" s="41"/>
      <c r="P605" s="183">
        <f t="shared" si="101"/>
        <v>0</v>
      </c>
      <c r="Q605" s="183">
        <v>0</v>
      </c>
      <c r="R605" s="183">
        <f t="shared" si="102"/>
        <v>0</v>
      </c>
      <c r="S605" s="183">
        <v>0</v>
      </c>
      <c r="T605" s="184">
        <f t="shared" si="103"/>
        <v>0</v>
      </c>
      <c r="AR605" s="23" t="s">
        <v>165</v>
      </c>
      <c r="AT605" s="23" t="s">
        <v>160</v>
      </c>
      <c r="AU605" s="23" t="s">
        <v>165</v>
      </c>
      <c r="AY605" s="23" t="s">
        <v>157</v>
      </c>
      <c r="BE605" s="185">
        <f t="shared" si="104"/>
        <v>0</v>
      </c>
      <c r="BF605" s="185">
        <f t="shared" si="105"/>
        <v>0</v>
      </c>
      <c r="BG605" s="185">
        <f t="shared" si="106"/>
        <v>0</v>
      </c>
      <c r="BH605" s="185">
        <f t="shared" si="107"/>
        <v>0</v>
      </c>
      <c r="BI605" s="185">
        <f t="shared" si="108"/>
        <v>0</v>
      </c>
      <c r="BJ605" s="23" t="s">
        <v>81</v>
      </c>
      <c r="BK605" s="185">
        <f t="shared" si="109"/>
        <v>0</v>
      </c>
      <c r="BL605" s="23" t="s">
        <v>165</v>
      </c>
      <c r="BM605" s="23" t="s">
        <v>2187</v>
      </c>
    </row>
    <row r="606" spans="2:65" s="1" customFormat="1" ht="16.5" customHeight="1">
      <c r="B606" s="173"/>
      <c r="C606" s="174" t="s">
        <v>1784</v>
      </c>
      <c r="D606" s="174" t="s">
        <v>160</v>
      </c>
      <c r="E606" s="175" t="s">
        <v>2188</v>
      </c>
      <c r="F606" s="176" t="s">
        <v>2080</v>
      </c>
      <c r="G606" s="177" t="s">
        <v>1452</v>
      </c>
      <c r="H606" s="178">
        <v>1</v>
      </c>
      <c r="I606" s="179"/>
      <c r="J606" s="180">
        <f t="shared" si="100"/>
        <v>0</v>
      </c>
      <c r="K606" s="176" t="s">
        <v>5</v>
      </c>
      <c r="L606" s="40"/>
      <c r="M606" s="181" t="s">
        <v>5</v>
      </c>
      <c r="N606" s="182" t="s">
        <v>44</v>
      </c>
      <c r="O606" s="41"/>
      <c r="P606" s="183">
        <f t="shared" si="101"/>
        <v>0</v>
      </c>
      <c r="Q606" s="183">
        <v>0</v>
      </c>
      <c r="R606" s="183">
        <f t="shared" si="102"/>
        <v>0</v>
      </c>
      <c r="S606" s="183">
        <v>0</v>
      </c>
      <c r="T606" s="184">
        <f t="shared" si="103"/>
        <v>0</v>
      </c>
      <c r="AR606" s="23" t="s">
        <v>165</v>
      </c>
      <c r="AT606" s="23" t="s">
        <v>160</v>
      </c>
      <c r="AU606" s="23" t="s">
        <v>165</v>
      </c>
      <c r="AY606" s="23" t="s">
        <v>157</v>
      </c>
      <c r="BE606" s="185">
        <f t="shared" si="104"/>
        <v>0</v>
      </c>
      <c r="BF606" s="185">
        <f t="shared" si="105"/>
        <v>0</v>
      </c>
      <c r="BG606" s="185">
        <f t="shared" si="106"/>
        <v>0</v>
      </c>
      <c r="BH606" s="185">
        <f t="shared" si="107"/>
        <v>0</v>
      </c>
      <c r="BI606" s="185">
        <f t="shared" si="108"/>
        <v>0</v>
      </c>
      <c r="BJ606" s="23" t="s">
        <v>81</v>
      </c>
      <c r="BK606" s="185">
        <f t="shared" si="109"/>
        <v>0</v>
      </c>
      <c r="BL606" s="23" t="s">
        <v>165</v>
      </c>
      <c r="BM606" s="23" t="s">
        <v>2189</v>
      </c>
    </row>
    <row r="607" spans="2:65" s="1" customFormat="1" ht="16.5" customHeight="1">
      <c r="B607" s="173"/>
      <c r="C607" s="174" t="s">
        <v>2190</v>
      </c>
      <c r="D607" s="174" t="s">
        <v>160</v>
      </c>
      <c r="E607" s="175" t="s">
        <v>2191</v>
      </c>
      <c r="F607" s="176" t="s">
        <v>2083</v>
      </c>
      <c r="G607" s="177" t="s">
        <v>1452</v>
      </c>
      <c r="H607" s="178">
        <v>1</v>
      </c>
      <c r="I607" s="179"/>
      <c r="J607" s="180">
        <f t="shared" si="100"/>
        <v>0</v>
      </c>
      <c r="K607" s="176" t="s">
        <v>5</v>
      </c>
      <c r="L607" s="40"/>
      <c r="M607" s="181" t="s">
        <v>5</v>
      </c>
      <c r="N607" s="182" t="s">
        <v>44</v>
      </c>
      <c r="O607" s="41"/>
      <c r="P607" s="183">
        <f t="shared" si="101"/>
        <v>0</v>
      </c>
      <c r="Q607" s="183">
        <v>0</v>
      </c>
      <c r="R607" s="183">
        <f t="shared" si="102"/>
        <v>0</v>
      </c>
      <c r="S607" s="183">
        <v>0</v>
      </c>
      <c r="T607" s="184">
        <f t="shared" si="103"/>
        <v>0</v>
      </c>
      <c r="AR607" s="23" t="s">
        <v>165</v>
      </c>
      <c r="AT607" s="23" t="s">
        <v>160</v>
      </c>
      <c r="AU607" s="23" t="s">
        <v>165</v>
      </c>
      <c r="AY607" s="23" t="s">
        <v>157</v>
      </c>
      <c r="BE607" s="185">
        <f t="shared" si="104"/>
        <v>0</v>
      </c>
      <c r="BF607" s="185">
        <f t="shared" si="105"/>
        <v>0</v>
      </c>
      <c r="BG607" s="185">
        <f t="shared" si="106"/>
        <v>0</v>
      </c>
      <c r="BH607" s="185">
        <f t="shared" si="107"/>
        <v>0</v>
      </c>
      <c r="BI607" s="185">
        <f t="shared" si="108"/>
        <v>0</v>
      </c>
      <c r="BJ607" s="23" t="s">
        <v>81</v>
      </c>
      <c r="BK607" s="185">
        <f t="shared" si="109"/>
        <v>0</v>
      </c>
      <c r="BL607" s="23" t="s">
        <v>165</v>
      </c>
      <c r="BM607" s="23" t="s">
        <v>2192</v>
      </c>
    </row>
    <row r="608" spans="2:65" s="1" customFormat="1" ht="16.5" customHeight="1">
      <c r="B608" s="173"/>
      <c r="C608" s="174" t="s">
        <v>1787</v>
      </c>
      <c r="D608" s="174" t="s">
        <v>160</v>
      </c>
      <c r="E608" s="175" t="s">
        <v>2193</v>
      </c>
      <c r="F608" s="176" t="s">
        <v>2087</v>
      </c>
      <c r="G608" s="177" t="s">
        <v>1452</v>
      </c>
      <c r="H608" s="178">
        <v>1</v>
      </c>
      <c r="I608" s="179"/>
      <c r="J608" s="180">
        <f t="shared" si="100"/>
        <v>0</v>
      </c>
      <c r="K608" s="176" t="s">
        <v>5</v>
      </c>
      <c r="L608" s="40"/>
      <c r="M608" s="181" t="s">
        <v>5</v>
      </c>
      <c r="N608" s="182" t="s">
        <v>44</v>
      </c>
      <c r="O608" s="41"/>
      <c r="P608" s="183">
        <f t="shared" si="101"/>
        <v>0</v>
      </c>
      <c r="Q608" s="183">
        <v>0</v>
      </c>
      <c r="R608" s="183">
        <f t="shared" si="102"/>
        <v>0</v>
      </c>
      <c r="S608" s="183">
        <v>0</v>
      </c>
      <c r="T608" s="184">
        <f t="shared" si="103"/>
        <v>0</v>
      </c>
      <c r="AR608" s="23" t="s">
        <v>165</v>
      </c>
      <c r="AT608" s="23" t="s">
        <v>160</v>
      </c>
      <c r="AU608" s="23" t="s">
        <v>165</v>
      </c>
      <c r="AY608" s="23" t="s">
        <v>157</v>
      </c>
      <c r="BE608" s="185">
        <f t="shared" si="104"/>
        <v>0</v>
      </c>
      <c r="BF608" s="185">
        <f t="shared" si="105"/>
        <v>0</v>
      </c>
      <c r="BG608" s="185">
        <f t="shared" si="106"/>
        <v>0</v>
      </c>
      <c r="BH608" s="185">
        <f t="shared" si="107"/>
        <v>0</v>
      </c>
      <c r="BI608" s="185">
        <f t="shared" si="108"/>
        <v>0</v>
      </c>
      <c r="BJ608" s="23" t="s">
        <v>81</v>
      </c>
      <c r="BK608" s="185">
        <f t="shared" si="109"/>
        <v>0</v>
      </c>
      <c r="BL608" s="23" t="s">
        <v>165</v>
      </c>
      <c r="BM608" s="23" t="s">
        <v>2194</v>
      </c>
    </row>
    <row r="609" spans="2:65" s="1" customFormat="1" ht="16.5" customHeight="1">
      <c r="B609" s="173"/>
      <c r="C609" s="174" t="s">
        <v>2195</v>
      </c>
      <c r="D609" s="174" t="s">
        <v>160</v>
      </c>
      <c r="E609" s="175" t="s">
        <v>2196</v>
      </c>
      <c r="F609" s="176" t="s">
        <v>2104</v>
      </c>
      <c r="G609" s="177" t="s">
        <v>1452</v>
      </c>
      <c r="H609" s="178">
        <v>1</v>
      </c>
      <c r="I609" s="179"/>
      <c r="J609" s="180">
        <f t="shared" si="100"/>
        <v>0</v>
      </c>
      <c r="K609" s="176" t="s">
        <v>5</v>
      </c>
      <c r="L609" s="40"/>
      <c r="M609" s="181" t="s">
        <v>5</v>
      </c>
      <c r="N609" s="182" t="s">
        <v>44</v>
      </c>
      <c r="O609" s="41"/>
      <c r="P609" s="183">
        <f t="shared" si="101"/>
        <v>0</v>
      </c>
      <c r="Q609" s="183">
        <v>0</v>
      </c>
      <c r="R609" s="183">
        <f t="shared" si="102"/>
        <v>0</v>
      </c>
      <c r="S609" s="183">
        <v>0</v>
      </c>
      <c r="T609" s="184">
        <f t="shared" si="103"/>
        <v>0</v>
      </c>
      <c r="AR609" s="23" t="s">
        <v>165</v>
      </c>
      <c r="AT609" s="23" t="s">
        <v>160</v>
      </c>
      <c r="AU609" s="23" t="s">
        <v>165</v>
      </c>
      <c r="AY609" s="23" t="s">
        <v>157</v>
      </c>
      <c r="BE609" s="185">
        <f t="shared" si="104"/>
        <v>0</v>
      </c>
      <c r="BF609" s="185">
        <f t="shared" si="105"/>
        <v>0</v>
      </c>
      <c r="BG609" s="185">
        <f t="shared" si="106"/>
        <v>0</v>
      </c>
      <c r="BH609" s="185">
        <f t="shared" si="107"/>
        <v>0</v>
      </c>
      <c r="BI609" s="185">
        <f t="shared" si="108"/>
        <v>0</v>
      </c>
      <c r="BJ609" s="23" t="s">
        <v>81</v>
      </c>
      <c r="BK609" s="185">
        <f t="shared" si="109"/>
        <v>0</v>
      </c>
      <c r="BL609" s="23" t="s">
        <v>165</v>
      </c>
      <c r="BM609" s="23" t="s">
        <v>2197</v>
      </c>
    </row>
    <row r="610" spans="2:65" s="1" customFormat="1" ht="16.5" customHeight="1">
      <c r="B610" s="173"/>
      <c r="C610" s="174" t="s">
        <v>1790</v>
      </c>
      <c r="D610" s="174" t="s">
        <v>160</v>
      </c>
      <c r="E610" s="175" t="s">
        <v>2198</v>
      </c>
      <c r="F610" s="176" t="s">
        <v>2090</v>
      </c>
      <c r="G610" s="177" t="s">
        <v>1452</v>
      </c>
      <c r="H610" s="178">
        <v>1</v>
      </c>
      <c r="I610" s="179"/>
      <c r="J610" s="180">
        <f t="shared" si="100"/>
        <v>0</v>
      </c>
      <c r="K610" s="176" t="s">
        <v>5</v>
      </c>
      <c r="L610" s="40"/>
      <c r="M610" s="181" t="s">
        <v>5</v>
      </c>
      <c r="N610" s="182" t="s">
        <v>44</v>
      </c>
      <c r="O610" s="41"/>
      <c r="P610" s="183">
        <f t="shared" si="101"/>
        <v>0</v>
      </c>
      <c r="Q610" s="183">
        <v>0</v>
      </c>
      <c r="R610" s="183">
        <f t="shared" si="102"/>
        <v>0</v>
      </c>
      <c r="S610" s="183">
        <v>0</v>
      </c>
      <c r="T610" s="184">
        <f t="shared" si="103"/>
        <v>0</v>
      </c>
      <c r="AR610" s="23" t="s">
        <v>165</v>
      </c>
      <c r="AT610" s="23" t="s">
        <v>160</v>
      </c>
      <c r="AU610" s="23" t="s">
        <v>165</v>
      </c>
      <c r="AY610" s="23" t="s">
        <v>157</v>
      </c>
      <c r="BE610" s="185">
        <f t="shared" si="104"/>
        <v>0</v>
      </c>
      <c r="BF610" s="185">
        <f t="shared" si="105"/>
        <v>0</v>
      </c>
      <c r="BG610" s="185">
        <f t="shared" si="106"/>
        <v>0</v>
      </c>
      <c r="BH610" s="185">
        <f t="shared" si="107"/>
        <v>0</v>
      </c>
      <c r="BI610" s="185">
        <f t="shared" si="108"/>
        <v>0</v>
      </c>
      <c r="BJ610" s="23" t="s">
        <v>81</v>
      </c>
      <c r="BK610" s="185">
        <f t="shared" si="109"/>
        <v>0</v>
      </c>
      <c r="BL610" s="23" t="s">
        <v>165</v>
      </c>
      <c r="BM610" s="23" t="s">
        <v>2199</v>
      </c>
    </row>
    <row r="611" spans="2:65" s="1" customFormat="1" ht="16.5" customHeight="1">
      <c r="B611" s="173"/>
      <c r="C611" s="174" t="s">
        <v>2200</v>
      </c>
      <c r="D611" s="174" t="s">
        <v>160</v>
      </c>
      <c r="E611" s="175" t="s">
        <v>2201</v>
      </c>
      <c r="F611" s="176" t="s">
        <v>2094</v>
      </c>
      <c r="G611" s="177" t="s">
        <v>1452</v>
      </c>
      <c r="H611" s="178">
        <v>1</v>
      </c>
      <c r="I611" s="179"/>
      <c r="J611" s="180">
        <f t="shared" si="100"/>
        <v>0</v>
      </c>
      <c r="K611" s="176" t="s">
        <v>5</v>
      </c>
      <c r="L611" s="40"/>
      <c r="M611" s="181" t="s">
        <v>5</v>
      </c>
      <c r="N611" s="182" t="s">
        <v>44</v>
      </c>
      <c r="O611" s="41"/>
      <c r="P611" s="183">
        <f t="shared" si="101"/>
        <v>0</v>
      </c>
      <c r="Q611" s="183">
        <v>0</v>
      </c>
      <c r="R611" s="183">
        <f t="shared" si="102"/>
        <v>0</v>
      </c>
      <c r="S611" s="183">
        <v>0</v>
      </c>
      <c r="T611" s="184">
        <f t="shared" si="103"/>
        <v>0</v>
      </c>
      <c r="AR611" s="23" t="s">
        <v>165</v>
      </c>
      <c r="AT611" s="23" t="s">
        <v>160</v>
      </c>
      <c r="AU611" s="23" t="s">
        <v>165</v>
      </c>
      <c r="AY611" s="23" t="s">
        <v>157</v>
      </c>
      <c r="BE611" s="185">
        <f t="shared" si="104"/>
        <v>0</v>
      </c>
      <c r="BF611" s="185">
        <f t="shared" si="105"/>
        <v>0</v>
      </c>
      <c r="BG611" s="185">
        <f t="shared" si="106"/>
        <v>0</v>
      </c>
      <c r="BH611" s="185">
        <f t="shared" si="107"/>
        <v>0</v>
      </c>
      <c r="BI611" s="185">
        <f t="shared" si="108"/>
        <v>0</v>
      </c>
      <c r="BJ611" s="23" t="s">
        <v>81</v>
      </c>
      <c r="BK611" s="185">
        <f t="shared" si="109"/>
        <v>0</v>
      </c>
      <c r="BL611" s="23" t="s">
        <v>165</v>
      </c>
      <c r="BM611" s="23" t="s">
        <v>2202</v>
      </c>
    </row>
    <row r="612" spans="2:65" s="1" customFormat="1" ht="16.5" customHeight="1">
      <c r="B612" s="173"/>
      <c r="C612" s="174" t="s">
        <v>1793</v>
      </c>
      <c r="D612" s="174" t="s">
        <v>160</v>
      </c>
      <c r="E612" s="175" t="s">
        <v>2203</v>
      </c>
      <c r="F612" s="176" t="s">
        <v>2097</v>
      </c>
      <c r="G612" s="177" t="s">
        <v>1452</v>
      </c>
      <c r="H612" s="178">
        <v>1</v>
      </c>
      <c r="I612" s="179"/>
      <c r="J612" s="180">
        <f t="shared" si="100"/>
        <v>0</v>
      </c>
      <c r="K612" s="176" t="s">
        <v>5</v>
      </c>
      <c r="L612" s="40"/>
      <c r="M612" s="181" t="s">
        <v>5</v>
      </c>
      <c r="N612" s="182" t="s">
        <v>44</v>
      </c>
      <c r="O612" s="41"/>
      <c r="P612" s="183">
        <f t="shared" si="101"/>
        <v>0</v>
      </c>
      <c r="Q612" s="183">
        <v>0</v>
      </c>
      <c r="R612" s="183">
        <f t="shared" si="102"/>
        <v>0</v>
      </c>
      <c r="S612" s="183">
        <v>0</v>
      </c>
      <c r="T612" s="184">
        <f t="shared" si="103"/>
        <v>0</v>
      </c>
      <c r="AR612" s="23" t="s">
        <v>165</v>
      </c>
      <c r="AT612" s="23" t="s">
        <v>160</v>
      </c>
      <c r="AU612" s="23" t="s">
        <v>165</v>
      </c>
      <c r="AY612" s="23" t="s">
        <v>157</v>
      </c>
      <c r="BE612" s="185">
        <f t="shared" si="104"/>
        <v>0</v>
      </c>
      <c r="BF612" s="185">
        <f t="shared" si="105"/>
        <v>0</v>
      </c>
      <c r="BG612" s="185">
        <f t="shared" si="106"/>
        <v>0</v>
      </c>
      <c r="BH612" s="185">
        <f t="shared" si="107"/>
        <v>0</v>
      </c>
      <c r="BI612" s="185">
        <f t="shared" si="108"/>
        <v>0</v>
      </c>
      <c r="BJ612" s="23" t="s">
        <v>81</v>
      </c>
      <c r="BK612" s="185">
        <f t="shared" si="109"/>
        <v>0</v>
      </c>
      <c r="BL612" s="23" t="s">
        <v>165</v>
      </c>
      <c r="BM612" s="23" t="s">
        <v>2204</v>
      </c>
    </row>
    <row r="613" spans="2:65" s="1" customFormat="1" ht="16.5" customHeight="1">
      <c r="B613" s="173"/>
      <c r="C613" s="174" t="s">
        <v>2205</v>
      </c>
      <c r="D613" s="174" t="s">
        <v>160</v>
      </c>
      <c r="E613" s="175" t="s">
        <v>2206</v>
      </c>
      <c r="F613" s="176" t="s">
        <v>2101</v>
      </c>
      <c r="G613" s="177" t="s">
        <v>1452</v>
      </c>
      <c r="H613" s="178">
        <v>1</v>
      </c>
      <c r="I613" s="179"/>
      <c r="J613" s="180">
        <f t="shared" si="100"/>
        <v>0</v>
      </c>
      <c r="K613" s="176" t="s">
        <v>5</v>
      </c>
      <c r="L613" s="40"/>
      <c r="M613" s="181" t="s">
        <v>5</v>
      </c>
      <c r="N613" s="182" t="s">
        <v>44</v>
      </c>
      <c r="O613" s="41"/>
      <c r="P613" s="183">
        <f t="shared" si="101"/>
        <v>0</v>
      </c>
      <c r="Q613" s="183">
        <v>0</v>
      </c>
      <c r="R613" s="183">
        <f t="shared" si="102"/>
        <v>0</v>
      </c>
      <c r="S613" s="183">
        <v>0</v>
      </c>
      <c r="T613" s="184">
        <f t="shared" si="103"/>
        <v>0</v>
      </c>
      <c r="AR613" s="23" t="s">
        <v>165</v>
      </c>
      <c r="AT613" s="23" t="s">
        <v>160</v>
      </c>
      <c r="AU613" s="23" t="s">
        <v>165</v>
      </c>
      <c r="AY613" s="23" t="s">
        <v>157</v>
      </c>
      <c r="BE613" s="185">
        <f t="shared" si="104"/>
        <v>0</v>
      </c>
      <c r="BF613" s="185">
        <f t="shared" si="105"/>
        <v>0</v>
      </c>
      <c r="BG613" s="185">
        <f t="shared" si="106"/>
        <v>0</v>
      </c>
      <c r="BH613" s="185">
        <f t="shared" si="107"/>
        <v>0</v>
      </c>
      <c r="BI613" s="185">
        <f t="shared" si="108"/>
        <v>0</v>
      </c>
      <c r="BJ613" s="23" t="s">
        <v>81</v>
      </c>
      <c r="BK613" s="185">
        <f t="shared" si="109"/>
        <v>0</v>
      </c>
      <c r="BL613" s="23" t="s">
        <v>165</v>
      </c>
      <c r="BM613" s="23" t="s">
        <v>2207</v>
      </c>
    </row>
    <row r="614" spans="2:65" s="1" customFormat="1" ht="16.5" customHeight="1">
      <c r="B614" s="173"/>
      <c r="C614" s="174" t="s">
        <v>1796</v>
      </c>
      <c r="D614" s="174" t="s">
        <v>160</v>
      </c>
      <c r="E614" s="175" t="s">
        <v>2208</v>
      </c>
      <c r="F614" s="176" t="s">
        <v>2108</v>
      </c>
      <c r="G614" s="177" t="s">
        <v>1452</v>
      </c>
      <c r="H614" s="178">
        <v>1</v>
      </c>
      <c r="I614" s="179"/>
      <c r="J614" s="180">
        <f t="shared" si="100"/>
        <v>0</v>
      </c>
      <c r="K614" s="176" t="s">
        <v>5</v>
      </c>
      <c r="L614" s="40"/>
      <c r="M614" s="181" t="s">
        <v>5</v>
      </c>
      <c r="N614" s="182" t="s">
        <v>44</v>
      </c>
      <c r="O614" s="41"/>
      <c r="P614" s="183">
        <f t="shared" si="101"/>
        <v>0</v>
      </c>
      <c r="Q614" s="183">
        <v>0</v>
      </c>
      <c r="R614" s="183">
        <f t="shared" si="102"/>
        <v>0</v>
      </c>
      <c r="S614" s="183">
        <v>0</v>
      </c>
      <c r="T614" s="184">
        <f t="shared" si="103"/>
        <v>0</v>
      </c>
      <c r="AR614" s="23" t="s">
        <v>165</v>
      </c>
      <c r="AT614" s="23" t="s">
        <v>160</v>
      </c>
      <c r="AU614" s="23" t="s">
        <v>165</v>
      </c>
      <c r="AY614" s="23" t="s">
        <v>157</v>
      </c>
      <c r="BE614" s="185">
        <f t="shared" si="104"/>
        <v>0</v>
      </c>
      <c r="BF614" s="185">
        <f t="shared" si="105"/>
        <v>0</v>
      </c>
      <c r="BG614" s="185">
        <f t="shared" si="106"/>
        <v>0</v>
      </c>
      <c r="BH614" s="185">
        <f t="shared" si="107"/>
        <v>0</v>
      </c>
      <c r="BI614" s="185">
        <f t="shared" si="108"/>
        <v>0</v>
      </c>
      <c r="BJ614" s="23" t="s">
        <v>81</v>
      </c>
      <c r="BK614" s="185">
        <f t="shared" si="109"/>
        <v>0</v>
      </c>
      <c r="BL614" s="23" t="s">
        <v>165</v>
      </c>
      <c r="BM614" s="23" t="s">
        <v>2209</v>
      </c>
    </row>
    <row r="615" spans="2:65" s="1" customFormat="1" ht="16.5" customHeight="1">
      <c r="B615" s="173"/>
      <c r="C615" s="174" t="s">
        <v>2210</v>
      </c>
      <c r="D615" s="174" t="s">
        <v>160</v>
      </c>
      <c r="E615" s="175" t="s">
        <v>2211</v>
      </c>
      <c r="F615" s="176" t="s">
        <v>2111</v>
      </c>
      <c r="G615" s="177" t="s">
        <v>1452</v>
      </c>
      <c r="H615" s="178">
        <v>1</v>
      </c>
      <c r="I615" s="179"/>
      <c r="J615" s="180">
        <f t="shared" si="100"/>
        <v>0</v>
      </c>
      <c r="K615" s="176" t="s">
        <v>5</v>
      </c>
      <c r="L615" s="40"/>
      <c r="M615" s="181" t="s">
        <v>5</v>
      </c>
      <c r="N615" s="182" t="s">
        <v>44</v>
      </c>
      <c r="O615" s="41"/>
      <c r="P615" s="183">
        <f t="shared" si="101"/>
        <v>0</v>
      </c>
      <c r="Q615" s="183">
        <v>0</v>
      </c>
      <c r="R615" s="183">
        <f t="shared" si="102"/>
        <v>0</v>
      </c>
      <c r="S615" s="183">
        <v>0</v>
      </c>
      <c r="T615" s="184">
        <f t="shared" si="103"/>
        <v>0</v>
      </c>
      <c r="AR615" s="23" t="s">
        <v>165</v>
      </c>
      <c r="AT615" s="23" t="s">
        <v>160</v>
      </c>
      <c r="AU615" s="23" t="s">
        <v>165</v>
      </c>
      <c r="AY615" s="23" t="s">
        <v>157</v>
      </c>
      <c r="BE615" s="185">
        <f t="shared" si="104"/>
        <v>0</v>
      </c>
      <c r="BF615" s="185">
        <f t="shared" si="105"/>
        <v>0</v>
      </c>
      <c r="BG615" s="185">
        <f t="shared" si="106"/>
        <v>0</v>
      </c>
      <c r="BH615" s="185">
        <f t="shared" si="107"/>
        <v>0</v>
      </c>
      <c r="BI615" s="185">
        <f t="shared" si="108"/>
        <v>0</v>
      </c>
      <c r="BJ615" s="23" t="s">
        <v>81</v>
      </c>
      <c r="BK615" s="185">
        <f t="shared" si="109"/>
        <v>0</v>
      </c>
      <c r="BL615" s="23" t="s">
        <v>165</v>
      </c>
      <c r="BM615" s="23" t="s">
        <v>2212</v>
      </c>
    </row>
    <row r="616" spans="2:65" s="1" customFormat="1" ht="16.5" customHeight="1">
      <c r="B616" s="173"/>
      <c r="C616" s="174" t="s">
        <v>1801</v>
      </c>
      <c r="D616" s="174" t="s">
        <v>160</v>
      </c>
      <c r="E616" s="175" t="s">
        <v>2213</v>
      </c>
      <c r="F616" s="176" t="s">
        <v>2114</v>
      </c>
      <c r="G616" s="177" t="s">
        <v>1452</v>
      </c>
      <c r="H616" s="178">
        <v>2</v>
      </c>
      <c r="I616" s="179"/>
      <c r="J616" s="180">
        <f t="shared" si="100"/>
        <v>0</v>
      </c>
      <c r="K616" s="176" t="s">
        <v>5</v>
      </c>
      <c r="L616" s="40"/>
      <c r="M616" s="181" t="s">
        <v>5</v>
      </c>
      <c r="N616" s="182" t="s">
        <v>44</v>
      </c>
      <c r="O616" s="41"/>
      <c r="P616" s="183">
        <f t="shared" si="101"/>
        <v>0</v>
      </c>
      <c r="Q616" s="183">
        <v>0</v>
      </c>
      <c r="R616" s="183">
        <f t="shared" si="102"/>
        <v>0</v>
      </c>
      <c r="S616" s="183">
        <v>0</v>
      </c>
      <c r="T616" s="184">
        <f t="shared" si="103"/>
        <v>0</v>
      </c>
      <c r="AR616" s="23" t="s">
        <v>165</v>
      </c>
      <c r="AT616" s="23" t="s">
        <v>160</v>
      </c>
      <c r="AU616" s="23" t="s">
        <v>165</v>
      </c>
      <c r="AY616" s="23" t="s">
        <v>157</v>
      </c>
      <c r="BE616" s="185">
        <f t="shared" si="104"/>
        <v>0</v>
      </c>
      <c r="BF616" s="185">
        <f t="shared" si="105"/>
        <v>0</v>
      </c>
      <c r="BG616" s="185">
        <f t="shared" si="106"/>
        <v>0</v>
      </c>
      <c r="BH616" s="185">
        <f t="shared" si="107"/>
        <v>0</v>
      </c>
      <c r="BI616" s="185">
        <f t="shared" si="108"/>
        <v>0</v>
      </c>
      <c r="BJ616" s="23" t="s">
        <v>81</v>
      </c>
      <c r="BK616" s="185">
        <f t="shared" si="109"/>
        <v>0</v>
      </c>
      <c r="BL616" s="23" t="s">
        <v>165</v>
      </c>
      <c r="BM616" s="23" t="s">
        <v>2214</v>
      </c>
    </row>
    <row r="617" spans="2:65" s="1" customFormat="1" ht="16.5" customHeight="1">
      <c r="B617" s="173"/>
      <c r="C617" s="174" t="s">
        <v>2215</v>
      </c>
      <c r="D617" s="174" t="s">
        <v>160</v>
      </c>
      <c r="E617" s="175" t="s">
        <v>1965</v>
      </c>
      <c r="F617" s="176" t="s">
        <v>2119</v>
      </c>
      <c r="G617" s="177" t="s">
        <v>1452</v>
      </c>
      <c r="H617" s="178">
        <v>1</v>
      </c>
      <c r="I617" s="179"/>
      <c r="J617" s="180">
        <f t="shared" si="100"/>
        <v>0</v>
      </c>
      <c r="K617" s="176" t="s">
        <v>5</v>
      </c>
      <c r="L617" s="40"/>
      <c r="M617" s="181" t="s">
        <v>5</v>
      </c>
      <c r="N617" s="182" t="s">
        <v>44</v>
      </c>
      <c r="O617" s="41"/>
      <c r="P617" s="183">
        <f t="shared" si="101"/>
        <v>0</v>
      </c>
      <c r="Q617" s="183">
        <v>0</v>
      </c>
      <c r="R617" s="183">
        <f t="shared" si="102"/>
        <v>0</v>
      </c>
      <c r="S617" s="183">
        <v>0</v>
      </c>
      <c r="T617" s="184">
        <f t="shared" si="103"/>
        <v>0</v>
      </c>
      <c r="AR617" s="23" t="s">
        <v>165</v>
      </c>
      <c r="AT617" s="23" t="s">
        <v>160</v>
      </c>
      <c r="AU617" s="23" t="s">
        <v>165</v>
      </c>
      <c r="AY617" s="23" t="s">
        <v>157</v>
      </c>
      <c r="BE617" s="185">
        <f t="shared" si="104"/>
        <v>0</v>
      </c>
      <c r="BF617" s="185">
        <f t="shared" si="105"/>
        <v>0</v>
      </c>
      <c r="BG617" s="185">
        <f t="shared" si="106"/>
        <v>0</v>
      </c>
      <c r="BH617" s="185">
        <f t="shared" si="107"/>
        <v>0</v>
      </c>
      <c r="BI617" s="185">
        <f t="shared" si="108"/>
        <v>0</v>
      </c>
      <c r="BJ617" s="23" t="s">
        <v>81</v>
      </c>
      <c r="BK617" s="185">
        <f t="shared" si="109"/>
        <v>0</v>
      </c>
      <c r="BL617" s="23" t="s">
        <v>165</v>
      </c>
      <c r="BM617" s="23" t="s">
        <v>2216</v>
      </c>
    </row>
    <row r="618" spans="2:65" s="1" customFormat="1" ht="16.5" customHeight="1">
      <c r="B618" s="173"/>
      <c r="C618" s="174" t="s">
        <v>1804</v>
      </c>
      <c r="D618" s="174" t="s">
        <v>160</v>
      </c>
      <c r="E618" s="175" t="s">
        <v>2217</v>
      </c>
      <c r="F618" s="176" t="s">
        <v>2121</v>
      </c>
      <c r="G618" s="177" t="s">
        <v>1452</v>
      </c>
      <c r="H618" s="178">
        <v>1</v>
      </c>
      <c r="I618" s="179"/>
      <c r="J618" s="180">
        <f t="shared" si="100"/>
        <v>0</v>
      </c>
      <c r="K618" s="176" t="s">
        <v>5</v>
      </c>
      <c r="L618" s="40"/>
      <c r="M618" s="181" t="s">
        <v>5</v>
      </c>
      <c r="N618" s="182" t="s">
        <v>44</v>
      </c>
      <c r="O618" s="41"/>
      <c r="P618" s="183">
        <f t="shared" si="101"/>
        <v>0</v>
      </c>
      <c r="Q618" s="183">
        <v>0</v>
      </c>
      <c r="R618" s="183">
        <f t="shared" si="102"/>
        <v>0</v>
      </c>
      <c r="S618" s="183">
        <v>0</v>
      </c>
      <c r="T618" s="184">
        <f t="shared" si="103"/>
        <v>0</v>
      </c>
      <c r="AR618" s="23" t="s">
        <v>165</v>
      </c>
      <c r="AT618" s="23" t="s">
        <v>160</v>
      </c>
      <c r="AU618" s="23" t="s">
        <v>165</v>
      </c>
      <c r="AY618" s="23" t="s">
        <v>157</v>
      </c>
      <c r="BE618" s="185">
        <f t="shared" si="104"/>
        <v>0</v>
      </c>
      <c r="BF618" s="185">
        <f t="shared" si="105"/>
        <v>0</v>
      </c>
      <c r="BG618" s="185">
        <f t="shared" si="106"/>
        <v>0</v>
      </c>
      <c r="BH618" s="185">
        <f t="shared" si="107"/>
        <v>0</v>
      </c>
      <c r="BI618" s="185">
        <f t="shared" si="108"/>
        <v>0</v>
      </c>
      <c r="BJ618" s="23" t="s">
        <v>81</v>
      </c>
      <c r="BK618" s="185">
        <f t="shared" si="109"/>
        <v>0</v>
      </c>
      <c r="BL618" s="23" t="s">
        <v>165</v>
      </c>
      <c r="BM618" s="23" t="s">
        <v>2218</v>
      </c>
    </row>
    <row r="619" spans="2:65" s="1" customFormat="1" ht="16.5" customHeight="1">
      <c r="B619" s="173"/>
      <c r="C619" s="174" t="s">
        <v>1505</v>
      </c>
      <c r="D619" s="174" t="s">
        <v>160</v>
      </c>
      <c r="E619" s="175" t="s">
        <v>2219</v>
      </c>
      <c r="F619" s="176" t="s">
        <v>2125</v>
      </c>
      <c r="G619" s="177" t="s">
        <v>1452</v>
      </c>
      <c r="H619" s="178">
        <v>2</v>
      </c>
      <c r="I619" s="179"/>
      <c r="J619" s="180">
        <f t="shared" si="100"/>
        <v>0</v>
      </c>
      <c r="K619" s="176" t="s">
        <v>5</v>
      </c>
      <c r="L619" s="40"/>
      <c r="M619" s="181" t="s">
        <v>5</v>
      </c>
      <c r="N619" s="182" t="s">
        <v>44</v>
      </c>
      <c r="O619" s="41"/>
      <c r="P619" s="183">
        <f t="shared" si="101"/>
        <v>0</v>
      </c>
      <c r="Q619" s="183">
        <v>0</v>
      </c>
      <c r="R619" s="183">
        <f t="shared" si="102"/>
        <v>0</v>
      </c>
      <c r="S619" s="183">
        <v>0</v>
      </c>
      <c r="T619" s="184">
        <f t="shared" si="103"/>
        <v>0</v>
      </c>
      <c r="AR619" s="23" t="s">
        <v>165</v>
      </c>
      <c r="AT619" s="23" t="s">
        <v>160</v>
      </c>
      <c r="AU619" s="23" t="s">
        <v>165</v>
      </c>
      <c r="AY619" s="23" t="s">
        <v>157</v>
      </c>
      <c r="BE619" s="185">
        <f t="shared" si="104"/>
        <v>0</v>
      </c>
      <c r="BF619" s="185">
        <f t="shared" si="105"/>
        <v>0</v>
      </c>
      <c r="BG619" s="185">
        <f t="shared" si="106"/>
        <v>0</v>
      </c>
      <c r="BH619" s="185">
        <f t="shared" si="107"/>
        <v>0</v>
      </c>
      <c r="BI619" s="185">
        <f t="shared" si="108"/>
        <v>0</v>
      </c>
      <c r="BJ619" s="23" t="s">
        <v>81</v>
      </c>
      <c r="BK619" s="185">
        <f t="shared" si="109"/>
        <v>0</v>
      </c>
      <c r="BL619" s="23" t="s">
        <v>165</v>
      </c>
      <c r="BM619" s="23" t="s">
        <v>2220</v>
      </c>
    </row>
    <row r="620" spans="2:65" s="1" customFormat="1" ht="16.5" customHeight="1">
      <c r="B620" s="173"/>
      <c r="C620" s="174" t="s">
        <v>1507</v>
      </c>
      <c r="D620" s="174" t="s">
        <v>160</v>
      </c>
      <c r="E620" s="175" t="s">
        <v>1675</v>
      </c>
      <c r="F620" s="176" t="s">
        <v>2127</v>
      </c>
      <c r="G620" s="177" t="s">
        <v>1452</v>
      </c>
      <c r="H620" s="178">
        <v>15</v>
      </c>
      <c r="I620" s="179"/>
      <c r="J620" s="180">
        <f t="shared" si="100"/>
        <v>0</v>
      </c>
      <c r="K620" s="176" t="s">
        <v>5</v>
      </c>
      <c r="L620" s="40"/>
      <c r="M620" s="181" t="s">
        <v>5</v>
      </c>
      <c r="N620" s="182" t="s">
        <v>44</v>
      </c>
      <c r="O620" s="41"/>
      <c r="P620" s="183">
        <f t="shared" si="101"/>
        <v>0</v>
      </c>
      <c r="Q620" s="183">
        <v>0</v>
      </c>
      <c r="R620" s="183">
        <f t="shared" si="102"/>
        <v>0</v>
      </c>
      <c r="S620" s="183">
        <v>0</v>
      </c>
      <c r="T620" s="184">
        <f t="shared" si="103"/>
        <v>0</v>
      </c>
      <c r="AR620" s="23" t="s">
        <v>165</v>
      </c>
      <c r="AT620" s="23" t="s">
        <v>160</v>
      </c>
      <c r="AU620" s="23" t="s">
        <v>165</v>
      </c>
      <c r="AY620" s="23" t="s">
        <v>157</v>
      </c>
      <c r="BE620" s="185">
        <f t="shared" si="104"/>
        <v>0</v>
      </c>
      <c r="BF620" s="185">
        <f t="shared" si="105"/>
        <v>0</v>
      </c>
      <c r="BG620" s="185">
        <f t="shared" si="106"/>
        <v>0</v>
      </c>
      <c r="BH620" s="185">
        <f t="shared" si="107"/>
        <v>0</v>
      </c>
      <c r="BI620" s="185">
        <f t="shared" si="108"/>
        <v>0</v>
      </c>
      <c r="BJ620" s="23" t="s">
        <v>81</v>
      </c>
      <c r="BK620" s="185">
        <f t="shared" si="109"/>
        <v>0</v>
      </c>
      <c r="BL620" s="23" t="s">
        <v>165</v>
      </c>
      <c r="BM620" s="23" t="s">
        <v>2221</v>
      </c>
    </row>
    <row r="621" spans="2:65" s="1" customFormat="1" ht="16.5" customHeight="1">
      <c r="B621" s="173"/>
      <c r="C621" s="174" t="s">
        <v>1509</v>
      </c>
      <c r="D621" s="174" t="s">
        <v>160</v>
      </c>
      <c r="E621" s="175" t="s">
        <v>1971</v>
      </c>
      <c r="F621" s="176" t="s">
        <v>2222</v>
      </c>
      <c r="G621" s="177" t="s">
        <v>1452</v>
      </c>
      <c r="H621" s="178">
        <v>15</v>
      </c>
      <c r="I621" s="179"/>
      <c r="J621" s="180">
        <f t="shared" si="100"/>
        <v>0</v>
      </c>
      <c r="K621" s="176" t="s">
        <v>5</v>
      </c>
      <c r="L621" s="40"/>
      <c r="M621" s="181" t="s">
        <v>5</v>
      </c>
      <c r="N621" s="182" t="s">
        <v>44</v>
      </c>
      <c r="O621" s="41"/>
      <c r="P621" s="183">
        <f t="shared" si="101"/>
        <v>0</v>
      </c>
      <c r="Q621" s="183">
        <v>0</v>
      </c>
      <c r="R621" s="183">
        <f t="shared" si="102"/>
        <v>0</v>
      </c>
      <c r="S621" s="183">
        <v>0</v>
      </c>
      <c r="T621" s="184">
        <f t="shared" si="103"/>
        <v>0</v>
      </c>
      <c r="AR621" s="23" t="s">
        <v>165</v>
      </c>
      <c r="AT621" s="23" t="s">
        <v>160</v>
      </c>
      <c r="AU621" s="23" t="s">
        <v>165</v>
      </c>
      <c r="AY621" s="23" t="s">
        <v>157</v>
      </c>
      <c r="BE621" s="185">
        <f t="shared" si="104"/>
        <v>0</v>
      </c>
      <c r="BF621" s="185">
        <f t="shared" si="105"/>
        <v>0</v>
      </c>
      <c r="BG621" s="185">
        <f t="shared" si="106"/>
        <v>0</v>
      </c>
      <c r="BH621" s="185">
        <f t="shared" si="107"/>
        <v>0</v>
      </c>
      <c r="BI621" s="185">
        <f t="shared" si="108"/>
        <v>0</v>
      </c>
      <c r="BJ621" s="23" t="s">
        <v>81</v>
      </c>
      <c r="BK621" s="185">
        <f t="shared" si="109"/>
        <v>0</v>
      </c>
      <c r="BL621" s="23" t="s">
        <v>165</v>
      </c>
      <c r="BM621" s="23" t="s">
        <v>2223</v>
      </c>
    </row>
    <row r="622" spans="2:65" s="1" customFormat="1" ht="16.5" customHeight="1">
      <c r="B622" s="173"/>
      <c r="C622" s="174" t="s">
        <v>1511</v>
      </c>
      <c r="D622" s="174" t="s">
        <v>160</v>
      </c>
      <c r="E622" s="175" t="s">
        <v>1854</v>
      </c>
      <c r="F622" s="176" t="s">
        <v>2224</v>
      </c>
      <c r="G622" s="177" t="s">
        <v>1452</v>
      </c>
      <c r="H622" s="178">
        <v>1</v>
      </c>
      <c r="I622" s="179"/>
      <c r="J622" s="180">
        <f t="shared" si="100"/>
        <v>0</v>
      </c>
      <c r="K622" s="176" t="s">
        <v>5</v>
      </c>
      <c r="L622" s="40"/>
      <c r="M622" s="181" t="s">
        <v>5</v>
      </c>
      <c r="N622" s="182" t="s">
        <v>44</v>
      </c>
      <c r="O622" s="41"/>
      <c r="P622" s="183">
        <f t="shared" si="101"/>
        <v>0</v>
      </c>
      <c r="Q622" s="183">
        <v>0</v>
      </c>
      <c r="R622" s="183">
        <f t="shared" si="102"/>
        <v>0</v>
      </c>
      <c r="S622" s="183">
        <v>0</v>
      </c>
      <c r="T622" s="184">
        <f t="shared" si="103"/>
        <v>0</v>
      </c>
      <c r="AR622" s="23" t="s">
        <v>165</v>
      </c>
      <c r="AT622" s="23" t="s">
        <v>160</v>
      </c>
      <c r="AU622" s="23" t="s">
        <v>165</v>
      </c>
      <c r="AY622" s="23" t="s">
        <v>157</v>
      </c>
      <c r="BE622" s="185">
        <f t="shared" si="104"/>
        <v>0</v>
      </c>
      <c r="BF622" s="185">
        <f t="shared" si="105"/>
        <v>0</v>
      </c>
      <c r="BG622" s="185">
        <f t="shared" si="106"/>
        <v>0</v>
      </c>
      <c r="BH622" s="185">
        <f t="shared" si="107"/>
        <v>0</v>
      </c>
      <c r="BI622" s="185">
        <f t="shared" si="108"/>
        <v>0</v>
      </c>
      <c r="BJ622" s="23" t="s">
        <v>81</v>
      </c>
      <c r="BK622" s="185">
        <f t="shared" si="109"/>
        <v>0</v>
      </c>
      <c r="BL622" s="23" t="s">
        <v>165</v>
      </c>
      <c r="BM622" s="23" t="s">
        <v>2225</v>
      </c>
    </row>
    <row r="623" spans="2:65" s="1" customFormat="1" ht="16.5" customHeight="1">
      <c r="B623" s="173"/>
      <c r="C623" s="174" t="s">
        <v>1513</v>
      </c>
      <c r="D623" s="174" t="s">
        <v>160</v>
      </c>
      <c r="E623" s="175" t="s">
        <v>2226</v>
      </c>
      <c r="F623" s="176" t="s">
        <v>2133</v>
      </c>
      <c r="G623" s="177" t="s">
        <v>1452</v>
      </c>
      <c r="H623" s="178">
        <v>1</v>
      </c>
      <c r="I623" s="179"/>
      <c r="J623" s="180">
        <f t="shared" si="100"/>
        <v>0</v>
      </c>
      <c r="K623" s="176" t="s">
        <v>5</v>
      </c>
      <c r="L623" s="40"/>
      <c r="M623" s="181" t="s">
        <v>5</v>
      </c>
      <c r="N623" s="182" t="s">
        <v>44</v>
      </c>
      <c r="O623" s="41"/>
      <c r="P623" s="183">
        <f t="shared" si="101"/>
        <v>0</v>
      </c>
      <c r="Q623" s="183">
        <v>0</v>
      </c>
      <c r="R623" s="183">
        <f t="shared" si="102"/>
        <v>0</v>
      </c>
      <c r="S623" s="183">
        <v>0</v>
      </c>
      <c r="T623" s="184">
        <f t="shared" si="103"/>
        <v>0</v>
      </c>
      <c r="AR623" s="23" t="s">
        <v>165</v>
      </c>
      <c r="AT623" s="23" t="s">
        <v>160</v>
      </c>
      <c r="AU623" s="23" t="s">
        <v>165</v>
      </c>
      <c r="AY623" s="23" t="s">
        <v>157</v>
      </c>
      <c r="BE623" s="185">
        <f t="shared" si="104"/>
        <v>0</v>
      </c>
      <c r="BF623" s="185">
        <f t="shared" si="105"/>
        <v>0</v>
      </c>
      <c r="BG623" s="185">
        <f t="shared" si="106"/>
        <v>0</v>
      </c>
      <c r="BH623" s="185">
        <f t="shared" si="107"/>
        <v>0</v>
      </c>
      <c r="BI623" s="185">
        <f t="shared" si="108"/>
        <v>0</v>
      </c>
      <c r="BJ623" s="23" t="s">
        <v>81</v>
      </c>
      <c r="BK623" s="185">
        <f t="shared" si="109"/>
        <v>0</v>
      </c>
      <c r="BL623" s="23" t="s">
        <v>165</v>
      </c>
      <c r="BM623" s="23" t="s">
        <v>2227</v>
      </c>
    </row>
    <row r="624" spans="2:65" s="1" customFormat="1" ht="16.5" customHeight="1">
      <c r="B624" s="173"/>
      <c r="C624" s="174" t="s">
        <v>1516</v>
      </c>
      <c r="D624" s="174" t="s">
        <v>160</v>
      </c>
      <c r="E624" s="175" t="s">
        <v>1677</v>
      </c>
      <c r="F624" s="176" t="s">
        <v>2140</v>
      </c>
      <c r="G624" s="177" t="s">
        <v>1452</v>
      </c>
      <c r="H624" s="178">
        <v>20</v>
      </c>
      <c r="I624" s="179"/>
      <c r="J624" s="180">
        <f t="shared" si="100"/>
        <v>0</v>
      </c>
      <c r="K624" s="176" t="s">
        <v>5</v>
      </c>
      <c r="L624" s="40"/>
      <c r="M624" s="181" t="s">
        <v>5</v>
      </c>
      <c r="N624" s="182" t="s">
        <v>44</v>
      </c>
      <c r="O624" s="41"/>
      <c r="P624" s="183">
        <f t="shared" si="101"/>
        <v>0</v>
      </c>
      <c r="Q624" s="183">
        <v>0</v>
      </c>
      <c r="R624" s="183">
        <f t="shared" si="102"/>
        <v>0</v>
      </c>
      <c r="S624" s="183">
        <v>0</v>
      </c>
      <c r="T624" s="184">
        <f t="shared" si="103"/>
        <v>0</v>
      </c>
      <c r="AR624" s="23" t="s">
        <v>165</v>
      </c>
      <c r="AT624" s="23" t="s">
        <v>160</v>
      </c>
      <c r="AU624" s="23" t="s">
        <v>165</v>
      </c>
      <c r="AY624" s="23" t="s">
        <v>157</v>
      </c>
      <c r="BE624" s="185">
        <f t="shared" si="104"/>
        <v>0</v>
      </c>
      <c r="BF624" s="185">
        <f t="shared" si="105"/>
        <v>0</v>
      </c>
      <c r="BG624" s="185">
        <f t="shared" si="106"/>
        <v>0</v>
      </c>
      <c r="BH624" s="185">
        <f t="shared" si="107"/>
        <v>0</v>
      </c>
      <c r="BI624" s="185">
        <f t="shared" si="108"/>
        <v>0</v>
      </c>
      <c r="BJ624" s="23" t="s">
        <v>81</v>
      </c>
      <c r="BK624" s="185">
        <f t="shared" si="109"/>
        <v>0</v>
      </c>
      <c r="BL624" s="23" t="s">
        <v>165</v>
      </c>
      <c r="BM624" s="23" t="s">
        <v>2228</v>
      </c>
    </row>
    <row r="625" spans="2:65" s="1" customFormat="1" ht="16.5" customHeight="1">
      <c r="B625" s="173"/>
      <c r="C625" s="174" t="s">
        <v>1519</v>
      </c>
      <c r="D625" s="174" t="s">
        <v>160</v>
      </c>
      <c r="E625" s="175" t="s">
        <v>1979</v>
      </c>
      <c r="F625" s="176" t="s">
        <v>2229</v>
      </c>
      <c r="G625" s="177" t="s">
        <v>1452</v>
      </c>
      <c r="H625" s="178">
        <v>20</v>
      </c>
      <c r="I625" s="179"/>
      <c r="J625" s="180">
        <f t="shared" si="100"/>
        <v>0</v>
      </c>
      <c r="K625" s="176" t="s">
        <v>5</v>
      </c>
      <c r="L625" s="40"/>
      <c r="M625" s="181" t="s">
        <v>5</v>
      </c>
      <c r="N625" s="182" t="s">
        <v>44</v>
      </c>
      <c r="O625" s="41"/>
      <c r="P625" s="183">
        <f t="shared" si="101"/>
        <v>0</v>
      </c>
      <c r="Q625" s="183">
        <v>0</v>
      </c>
      <c r="R625" s="183">
        <f t="shared" si="102"/>
        <v>0</v>
      </c>
      <c r="S625" s="183">
        <v>0</v>
      </c>
      <c r="T625" s="184">
        <f t="shared" si="103"/>
        <v>0</v>
      </c>
      <c r="AR625" s="23" t="s">
        <v>165</v>
      </c>
      <c r="AT625" s="23" t="s">
        <v>160</v>
      </c>
      <c r="AU625" s="23" t="s">
        <v>165</v>
      </c>
      <c r="AY625" s="23" t="s">
        <v>157</v>
      </c>
      <c r="BE625" s="185">
        <f t="shared" si="104"/>
        <v>0</v>
      </c>
      <c r="BF625" s="185">
        <f t="shared" si="105"/>
        <v>0</v>
      </c>
      <c r="BG625" s="185">
        <f t="shared" si="106"/>
        <v>0</v>
      </c>
      <c r="BH625" s="185">
        <f t="shared" si="107"/>
        <v>0</v>
      </c>
      <c r="BI625" s="185">
        <f t="shared" si="108"/>
        <v>0</v>
      </c>
      <c r="BJ625" s="23" t="s">
        <v>81</v>
      </c>
      <c r="BK625" s="185">
        <f t="shared" si="109"/>
        <v>0</v>
      </c>
      <c r="BL625" s="23" t="s">
        <v>165</v>
      </c>
      <c r="BM625" s="23" t="s">
        <v>2230</v>
      </c>
    </row>
    <row r="626" spans="2:65" s="1" customFormat="1" ht="16.5" customHeight="1">
      <c r="B626" s="173"/>
      <c r="C626" s="174" t="s">
        <v>1813</v>
      </c>
      <c r="D626" s="174" t="s">
        <v>160</v>
      </c>
      <c r="E626" s="175" t="s">
        <v>2231</v>
      </c>
      <c r="F626" s="176" t="s">
        <v>2146</v>
      </c>
      <c r="G626" s="177" t="s">
        <v>1452</v>
      </c>
      <c r="H626" s="178">
        <v>3</v>
      </c>
      <c r="I626" s="179"/>
      <c r="J626" s="180">
        <f t="shared" si="100"/>
        <v>0</v>
      </c>
      <c r="K626" s="176" t="s">
        <v>5</v>
      </c>
      <c r="L626" s="40"/>
      <c r="M626" s="181" t="s">
        <v>5</v>
      </c>
      <c r="N626" s="182" t="s">
        <v>44</v>
      </c>
      <c r="O626" s="41"/>
      <c r="P626" s="183">
        <f t="shared" si="101"/>
        <v>0</v>
      </c>
      <c r="Q626" s="183">
        <v>0</v>
      </c>
      <c r="R626" s="183">
        <f t="shared" si="102"/>
        <v>0</v>
      </c>
      <c r="S626" s="183">
        <v>0</v>
      </c>
      <c r="T626" s="184">
        <f t="shared" si="103"/>
        <v>0</v>
      </c>
      <c r="AR626" s="23" t="s">
        <v>165</v>
      </c>
      <c r="AT626" s="23" t="s">
        <v>160</v>
      </c>
      <c r="AU626" s="23" t="s">
        <v>165</v>
      </c>
      <c r="AY626" s="23" t="s">
        <v>157</v>
      </c>
      <c r="BE626" s="185">
        <f t="shared" si="104"/>
        <v>0</v>
      </c>
      <c r="BF626" s="185">
        <f t="shared" si="105"/>
        <v>0</v>
      </c>
      <c r="BG626" s="185">
        <f t="shared" si="106"/>
        <v>0</v>
      </c>
      <c r="BH626" s="185">
        <f t="shared" si="107"/>
        <v>0</v>
      </c>
      <c r="BI626" s="185">
        <f t="shared" si="108"/>
        <v>0</v>
      </c>
      <c r="BJ626" s="23" t="s">
        <v>81</v>
      </c>
      <c r="BK626" s="185">
        <f t="shared" si="109"/>
        <v>0</v>
      </c>
      <c r="BL626" s="23" t="s">
        <v>165</v>
      </c>
      <c r="BM626" s="23" t="s">
        <v>2232</v>
      </c>
    </row>
    <row r="627" spans="2:65" s="1" customFormat="1" ht="16.5" customHeight="1">
      <c r="B627" s="173"/>
      <c r="C627" s="174" t="s">
        <v>2233</v>
      </c>
      <c r="D627" s="174" t="s">
        <v>160</v>
      </c>
      <c r="E627" s="175" t="s">
        <v>1680</v>
      </c>
      <c r="F627" s="176" t="s">
        <v>2234</v>
      </c>
      <c r="G627" s="177" t="s">
        <v>1452</v>
      </c>
      <c r="H627" s="178">
        <v>7</v>
      </c>
      <c r="I627" s="179"/>
      <c r="J627" s="180">
        <f t="shared" si="100"/>
        <v>0</v>
      </c>
      <c r="K627" s="176" t="s">
        <v>5</v>
      </c>
      <c r="L627" s="40"/>
      <c r="M627" s="181" t="s">
        <v>5</v>
      </c>
      <c r="N627" s="182" t="s">
        <v>44</v>
      </c>
      <c r="O627" s="41"/>
      <c r="P627" s="183">
        <f t="shared" si="101"/>
        <v>0</v>
      </c>
      <c r="Q627" s="183">
        <v>0</v>
      </c>
      <c r="R627" s="183">
        <f t="shared" si="102"/>
        <v>0</v>
      </c>
      <c r="S627" s="183">
        <v>0</v>
      </c>
      <c r="T627" s="184">
        <f t="shared" si="103"/>
        <v>0</v>
      </c>
      <c r="AR627" s="23" t="s">
        <v>165</v>
      </c>
      <c r="AT627" s="23" t="s">
        <v>160</v>
      </c>
      <c r="AU627" s="23" t="s">
        <v>165</v>
      </c>
      <c r="AY627" s="23" t="s">
        <v>157</v>
      </c>
      <c r="BE627" s="185">
        <f t="shared" si="104"/>
        <v>0</v>
      </c>
      <c r="BF627" s="185">
        <f t="shared" si="105"/>
        <v>0</v>
      </c>
      <c r="BG627" s="185">
        <f t="shared" si="106"/>
        <v>0</v>
      </c>
      <c r="BH627" s="185">
        <f t="shared" si="107"/>
        <v>0</v>
      </c>
      <c r="BI627" s="185">
        <f t="shared" si="108"/>
        <v>0</v>
      </c>
      <c r="BJ627" s="23" t="s">
        <v>81</v>
      </c>
      <c r="BK627" s="185">
        <f t="shared" si="109"/>
        <v>0</v>
      </c>
      <c r="BL627" s="23" t="s">
        <v>165</v>
      </c>
      <c r="BM627" s="23" t="s">
        <v>2235</v>
      </c>
    </row>
    <row r="628" spans="2:65" s="1" customFormat="1" ht="16.5" customHeight="1">
      <c r="B628" s="173"/>
      <c r="C628" s="174" t="s">
        <v>1814</v>
      </c>
      <c r="D628" s="174" t="s">
        <v>160</v>
      </c>
      <c r="E628" s="175" t="s">
        <v>1986</v>
      </c>
      <c r="F628" s="176" t="s">
        <v>2236</v>
      </c>
      <c r="G628" s="177" t="s">
        <v>1452</v>
      </c>
      <c r="H628" s="178">
        <v>1</v>
      </c>
      <c r="I628" s="179"/>
      <c r="J628" s="180">
        <f t="shared" si="100"/>
        <v>0</v>
      </c>
      <c r="K628" s="176" t="s">
        <v>5</v>
      </c>
      <c r="L628" s="40"/>
      <c r="M628" s="181" t="s">
        <v>5</v>
      </c>
      <c r="N628" s="182" t="s">
        <v>44</v>
      </c>
      <c r="O628" s="41"/>
      <c r="P628" s="183">
        <f t="shared" si="101"/>
        <v>0</v>
      </c>
      <c r="Q628" s="183">
        <v>0</v>
      </c>
      <c r="R628" s="183">
        <f t="shared" si="102"/>
        <v>0</v>
      </c>
      <c r="S628" s="183">
        <v>0</v>
      </c>
      <c r="T628" s="184">
        <f t="shared" si="103"/>
        <v>0</v>
      </c>
      <c r="AR628" s="23" t="s">
        <v>165</v>
      </c>
      <c r="AT628" s="23" t="s">
        <v>160</v>
      </c>
      <c r="AU628" s="23" t="s">
        <v>165</v>
      </c>
      <c r="AY628" s="23" t="s">
        <v>157</v>
      </c>
      <c r="BE628" s="185">
        <f t="shared" si="104"/>
        <v>0</v>
      </c>
      <c r="BF628" s="185">
        <f t="shared" si="105"/>
        <v>0</v>
      </c>
      <c r="BG628" s="185">
        <f t="shared" si="106"/>
        <v>0</v>
      </c>
      <c r="BH628" s="185">
        <f t="shared" si="107"/>
        <v>0</v>
      </c>
      <c r="BI628" s="185">
        <f t="shared" si="108"/>
        <v>0</v>
      </c>
      <c r="BJ628" s="23" t="s">
        <v>81</v>
      </c>
      <c r="BK628" s="185">
        <f t="shared" si="109"/>
        <v>0</v>
      </c>
      <c r="BL628" s="23" t="s">
        <v>165</v>
      </c>
      <c r="BM628" s="23" t="s">
        <v>2237</v>
      </c>
    </row>
    <row r="629" spans="2:65" s="1" customFormat="1" ht="16.5" customHeight="1">
      <c r="B629" s="173"/>
      <c r="C629" s="174" t="s">
        <v>2238</v>
      </c>
      <c r="D629" s="174" t="s">
        <v>160</v>
      </c>
      <c r="E629" s="175" t="s">
        <v>1683</v>
      </c>
      <c r="F629" s="176" t="s">
        <v>2161</v>
      </c>
      <c r="G629" s="177" t="s">
        <v>1452</v>
      </c>
      <c r="H629" s="178">
        <v>50</v>
      </c>
      <c r="I629" s="179"/>
      <c r="J629" s="180">
        <f t="shared" si="100"/>
        <v>0</v>
      </c>
      <c r="K629" s="176" t="s">
        <v>5</v>
      </c>
      <c r="L629" s="40"/>
      <c r="M629" s="181" t="s">
        <v>5</v>
      </c>
      <c r="N629" s="182" t="s">
        <v>44</v>
      </c>
      <c r="O629" s="41"/>
      <c r="P629" s="183">
        <f t="shared" si="101"/>
        <v>0</v>
      </c>
      <c r="Q629" s="183">
        <v>0</v>
      </c>
      <c r="R629" s="183">
        <f t="shared" si="102"/>
        <v>0</v>
      </c>
      <c r="S629" s="183">
        <v>0</v>
      </c>
      <c r="T629" s="184">
        <f t="shared" si="103"/>
        <v>0</v>
      </c>
      <c r="AR629" s="23" t="s">
        <v>165</v>
      </c>
      <c r="AT629" s="23" t="s">
        <v>160</v>
      </c>
      <c r="AU629" s="23" t="s">
        <v>165</v>
      </c>
      <c r="AY629" s="23" t="s">
        <v>157</v>
      </c>
      <c r="BE629" s="185">
        <f t="shared" si="104"/>
        <v>0</v>
      </c>
      <c r="BF629" s="185">
        <f t="shared" si="105"/>
        <v>0</v>
      </c>
      <c r="BG629" s="185">
        <f t="shared" si="106"/>
        <v>0</v>
      </c>
      <c r="BH629" s="185">
        <f t="shared" si="107"/>
        <v>0</v>
      </c>
      <c r="BI629" s="185">
        <f t="shared" si="108"/>
        <v>0</v>
      </c>
      <c r="BJ629" s="23" t="s">
        <v>81</v>
      </c>
      <c r="BK629" s="185">
        <f t="shared" si="109"/>
        <v>0</v>
      </c>
      <c r="BL629" s="23" t="s">
        <v>165</v>
      </c>
      <c r="BM629" s="23" t="s">
        <v>2239</v>
      </c>
    </row>
    <row r="630" spans="2:65" s="1" customFormat="1" ht="16.5" customHeight="1">
      <c r="B630" s="173"/>
      <c r="C630" s="174" t="s">
        <v>1817</v>
      </c>
      <c r="D630" s="174" t="s">
        <v>160</v>
      </c>
      <c r="E630" s="175" t="s">
        <v>2240</v>
      </c>
      <c r="F630" s="176" t="s">
        <v>2241</v>
      </c>
      <c r="G630" s="177" t="s">
        <v>1452</v>
      </c>
      <c r="H630" s="178">
        <v>0</v>
      </c>
      <c r="I630" s="179"/>
      <c r="J630" s="180">
        <f t="shared" si="100"/>
        <v>0</v>
      </c>
      <c r="K630" s="176" t="s">
        <v>5</v>
      </c>
      <c r="L630" s="40"/>
      <c r="M630" s="181" t="s">
        <v>5</v>
      </c>
      <c r="N630" s="182" t="s">
        <v>44</v>
      </c>
      <c r="O630" s="41"/>
      <c r="P630" s="183">
        <f t="shared" si="101"/>
        <v>0</v>
      </c>
      <c r="Q630" s="183">
        <v>0</v>
      </c>
      <c r="R630" s="183">
        <f t="shared" si="102"/>
        <v>0</v>
      </c>
      <c r="S630" s="183">
        <v>0</v>
      </c>
      <c r="T630" s="184">
        <f t="shared" si="103"/>
        <v>0</v>
      </c>
      <c r="AR630" s="23" t="s">
        <v>165</v>
      </c>
      <c r="AT630" s="23" t="s">
        <v>160</v>
      </c>
      <c r="AU630" s="23" t="s">
        <v>165</v>
      </c>
      <c r="AY630" s="23" t="s">
        <v>157</v>
      </c>
      <c r="BE630" s="185">
        <f t="shared" si="104"/>
        <v>0</v>
      </c>
      <c r="BF630" s="185">
        <f t="shared" si="105"/>
        <v>0</v>
      </c>
      <c r="BG630" s="185">
        <f t="shared" si="106"/>
        <v>0</v>
      </c>
      <c r="BH630" s="185">
        <f t="shared" si="107"/>
        <v>0</v>
      </c>
      <c r="BI630" s="185">
        <f t="shared" si="108"/>
        <v>0</v>
      </c>
      <c r="BJ630" s="23" t="s">
        <v>81</v>
      </c>
      <c r="BK630" s="185">
        <f t="shared" si="109"/>
        <v>0</v>
      </c>
      <c r="BL630" s="23" t="s">
        <v>165</v>
      </c>
      <c r="BM630" s="23" t="s">
        <v>1722</v>
      </c>
    </row>
    <row r="631" spans="2:65" s="1" customFormat="1" ht="16.5" customHeight="1">
      <c r="B631" s="173"/>
      <c r="C631" s="174" t="s">
        <v>2242</v>
      </c>
      <c r="D631" s="174" t="s">
        <v>160</v>
      </c>
      <c r="E631" s="175" t="s">
        <v>2243</v>
      </c>
      <c r="F631" s="176" t="s">
        <v>2164</v>
      </c>
      <c r="G631" s="177" t="s">
        <v>1452</v>
      </c>
      <c r="H631" s="178">
        <v>1</v>
      </c>
      <c r="I631" s="179"/>
      <c r="J631" s="180">
        <f t="shared" si="100"/>
        <v>0</v>
      </c>
      <c r="K631" s="176" t="s">
        <v>5</v>
      </c>
      <c r="L631" s="40"/>
      <c r="M631" s="181" t="s">
        <v>5</v>
      </c>
      <c r="N631" s="182" t="s">
        <v>44</v>
      </c>
      <c r="O631" s="41"/>
      <c r="P631" s="183">
        <f t="shared" si="101"/>
        <v>0</v>
      </c>
      <c r="Q631" s="183">
        <v>0</v>
      </c>
      <c r="R631" s="183">
        <f t="shared" si="102"/>
        <v>0</v>
      </c>
      <c r="S631" s="183">
        <v>0</v>
      </c>
      <c r="T631" s="184">
        <f t="shared" si="103"/>
        <v>0</v>
      </c>
      <c r="AR631" s="23" t="s">
        <v>165</v>
      </c>
      <c r="AT631" s="23" t="s">
        <v>160</v>
      </c>
      <c r="AU631" s="23" t="s">
        <v>165</v>
      </c>
      <c r="AY631" s="23" t="s">
        <v>157</v>
      </c>
      <c r="BE631" s="185">
        <f t="shared" si="104"/>
        <v>0</v>
      </c>
      <c r="BF631" s="185">
        <f t="shared" si="105"/>
        <v>0</v>
      </c>
      <c r="BG631" s="185">
        <f t="shared" si="106"/>
        <v>0</v>
      </c>
      <c r="BH631" s="185">
        <f t="shared" si="107"/>
        <v>0</v>
      </c>
      <c r="BI631" s="185">
        <f t="shared" si="108"/>
        <v>0</v>
      </c>
      <c r="BJ631" s="23" t="s">
        <v>81</v>
      </c>
      <c r="BK631" s="185">
        <f t="shared" si="109"/>
        <v>0</v>
      </c>
      <c r="BL631" s="23" t="s">
        <v>165</v>
      </c>
      <c r="BM631" s="23" t="s">
        <v>1728</v>
      </c>
    </row>
    <row r="632" spans="2:65" s="1" customFormat="1" ht="16.5" customHeight="1">
      <c r="B632" s="173"/>
      <c r="C632" s="174" t="s">
        <v>1820</v>
      </c>
      <c r="D632" s="174" t="s">
        <v>160</v>
      </c>
      <c r="E632" s="175" t="s">
        <v>2244</v>
      </c>
      <c r="F632" s="176" t="s">
        <v>2168</v>
      </c>
      <c r="G632" s="177" t="s">
        <v>1452</v>
      </c>
      <c r="H632" s="178">
        <v>1</v>
      </c>
      <c r="I632" s="179"/>
      <c r="J632" s="180">
        <f t="shared" si="100"/>
        <v>0</v>
      </c>
      <c r="K632" s="176" t="s">
        <v>5</v>
      </c>
      <c r="L632" s="40"/>
      <c r="M632" s="181" t="s">
        <v>5</v>
      </c>
      <c r="N632" s="182" t="s">
        <v>44</v>
      </c>
      <c r="O632" s="41"/>
      <c r="P632" s="183">
        <f t="shared" si="101"/>
        <v>0</v>
      </c>
      <c r="Q632" s="183">
        <v>0</v>
      </c>
      <c r="R632" s="183">
        <f t="shared" si="102"/>
        <v>0</v>
      </c>
      <c r="S632" s="183">
        <v>0</v>
      </c>
      <c r="T632" s="184">
        <f t="shared" si="103"/>
        <v>0</v>
      </c>
      <c r="AR632" s="23" t="s">
        <v>165</v>
      </c>
      <c r="AT632" s="23" t="s">
        <v>160</v>
      </c>
      <c r="AU632" s="23" t="s">
        <v>165</v>
      </c>
      <c r="AY632" s="23" t="s">
        <v>157</v>
      </c>
      <c r="BE632" s="185">
        <f t="shared" si="104"/>
        <v>0</v>
      </c>
      <c r="BF632" s="185">
        <f t="shared" si="105"/>
        <v>0</v>
      </c>
      <c r="BG632" s="185">
        <f t="shared" si="106"/>
        <v>0</v>
      </c>
      <c r="BH632" s="185">
        <f t="shared" si="107"/>
        <v>0</v>
      </c>
      <c r="BI632" s="185">
        <f t="shared" si="108"/>
        <v>0</v>
      </c>
      <c r="BJ632" s="23" t="s">
        <v>81</v>
      </c>
      <c r="BK632" s="185">
        <f t="shared" si="109"/>
        <v>0</v>
      </c>
      <c r="BL632" s="23" t="s">
        <v>165</v>
      </c>
      <c r="BM632" s="23" t="s">
        <v>1732</v>
      </c>
    </row>
    <row r="633" spans="2:65" s="1" customFormat="1" ht="16.5" customHeight="1">
      <c r="B633" s="173"/>
      <c r="C633" s="174" t="s">
        <v>2245</v>
      </c>
      <c r="D633" s="174" t="s">
        <v>160</v>
      </c>
      <c r="E633" s="175" t="s">
        <v>1993</v>
      </c>
      <c r="F633" s="176" t="s">
        <v>2158</v>
      </c>
      <c r="G633" s="177" t="s">
        <v>1452</v>
      </c>
      <c r="H633" s="178">
        <v>90</v>
      </c>
      <c r="I633" s="179"/>
      <c r="J633" s="180">
        <f t="shared" si="100"/>
        <v>0</v>
      </c>
      <c r="K633" s="176" t="s">
        <v>5</v>
      </c>
      <c r="L633" s="40"/>
      <c r="M633" s="181" t="s">
        <v>5</v>
      </c>
      <c r="N633" s="182" t="s">
        <v>44</v>
      </c>
      <c r="O633" s="41"/>
      <c r="P633" s="183">
        <f t="shared" si="101"/>
        <v>0</v>
      </c>
      <c r="Q633" s="183">
        <v>0</v>
      </c>
      <c r="R633" s="183">
        <f t="shared" si="102"/>
        <v>0</v>
      </c>
      <c r="S633" s="183">
        <v>0</v>
      </c>
      <c r="T633" s="184">
        <f t="shared" si="103"/>
        <v>0</v>
      </c>
      <c r="AR633" s="23" t="s">
        <v>165</v>
      </c>
      <c r="AT633" s="23" t="s">
        <v>160</v>
      </c>
      <c r="AU633" s="23" t="s">
        <v>165</v>
      </c>
      <c r="AY633" s="23" t="s">
        <v>157</v>
      </c>
      <c r="BE633" s="185">
        <f t="shared" si="104"/>
        <v>0</v>
      </c>
      <c r="BF633" s="185">
        <f t="shared" si="105"/>
        <v>0</v>
      </c>
      <c r="BG633" s="185">
        <f t="shared" si="106"/>
        <v>0</v>
      </c>
      <c r="BH633" s="185">
        <f t="shared" si="107"/>
        <v>0</v>
      </c>
      <c r="BI633" s="185">
        <f t="shared" si="108"/>
        <v>0</v>
      </c>
      <c r="BJ633" s="23" t="s">
        <v>81</v>
      </c>
      <c r="BK633" s="185">
        <f t="shared" si="109"/>
        <v>0</v>
      </c>
      <c r="BL633" s="23" t="s">
        <v>165</v>
      </c>
      <c r="BM633" s="23" t="s">
        <v>2246</v>
      </c>
    </row>
    <row r="634" spans="2:65" s="1" customFormat="1" ht="16.5" customHeight="1">
      <c r="B634" s="173"/>
      <c r="C634" s="174" t="s">
        <v>1821</v>
      </c>
      <c r="D634" s="174" t="s">
        <v>160</v>
      </c>
      <c r="E634" s="175" t="s">
        <v>1686</v>
      </c>
      <c r="F634" s="176" t="s">
        <v>2247</v>
      </c>
      <c r="G634" s="177" t="s">
        <v>1452</v>
      </c>
      <c r="H634" s="178">
        <v>1</v>
      </c>
      <c r="I634" s="179"/>
      <c r="J634" s="180">
        <f t="shared" si="100"/>
        <v>0</v>
      </c>
      <c r="K634" s="176" t="s">
        <v>5</v>
      </c>
      <c r="L634" s="40"/>
      <c r="M634" s="181" t="s">
        <v>5</v>
      </c>
      <c r="N634" s="182" t="s">
        <v>44</v>
      </c>
      <c r="O634" s="41"/>
      <c r="P634" s="183">
        <f t="shared" si="101"/>
        <v>0</v>
      </c>
      <c r="Q634" s="183">
        <v>0</v>
      </c>
      <c r="R634" s="183">
        <f t="shared" si="102"/>
        <v>0</v>
      </c>
      <c r="S634" s="183">
        <v>0</v>
      </c>
      <c r="T634" s="184">
        <f t="shared" si="103"/>
        <v>0</v>
      </c>
      <c r="AR634" s="23" t="s">
        <v>165</v>
      </c>
      <c r="AT634" s="23" t="s">
        <v>160</v>
      </c>
      <c r="AU634" s="23" t="s">
        <v>165</v>
      </c>
      <c r="AY634" s="23" t="s">
        <v>157</v>
      </c>
      <c r="BE634" s="185">
        <f t="shared" si="104"/>
        <v>0</v>
      </c>
      <c r="BF634" s="185">
        <f t="shared" si="105"/>
        <v>0</v>
      </c>
      <c r="BG634" s="185">
        <f t="shared" si="106"/>
        <v>0</v>
      </c>
      <c r="BH634" s="185">
        <f t="shared" si="107"/>
        <v>0</v>
      </c>
      <c r="BI634" s="185">
        <f t="shared" si="108"/>
        <v>0</v>
      </c>
      <c r="BJ634" s="23" t="s">
        <v>81</v>
      </c>
      <c r="BK634" s="185">
        <f t="shared" si="109"/>
        <v>0</v>
      </c>
      <c r="BL634" s="23" t="s">
        <v>165</v>
      </c>
      <c r="BM634" s="23" t="s">
        <v>2248</v>
      </c>
    </row>
    <row r="635" spans="2:65" s="1" customFormat="1" ht="16.5" customHeight="1">
      <c r="B635" s="173"/>
      <c r="C635" s="174" t="s">
        <v>2249</v>
      </c>
      <c r="D635" s="174" t="s">
        <v>160</v>
      </c>
      <c r="E635" s="175" t="s">
        <v>2000</v>
      </c>
      <c r="F635" s="176" t="s">
        <v>2250</v>
      </c>
      <c r="G635" s="177" t="s">
        <v>1452</v>
      </c>
      <c r="H635" s="178">
        <v>1</v>
      </c>
      <c r="I635" s="179"/>
      <c r="J635" s="180">
        <f t="shared" si="100"/>
        <v>0</v>
      </c>
      <c r="K635" s="176" t="s">
        <v>5</v>
      </c>
      <c r="L635" s="40"/>
      <c r="M635" s="181" t="s">
        <v>5</v>
      </c>
      <c r="N635" s="182" t="s">
        <v>44</v>
      </c>
      <c r="O635" s="41"/>
      <c r="P635" s="183">
        <f t="shared" si="101"/>
        <v>0</v>
      </c>
      <c r="Q635" s="183">
        <v>0</v>
      </c>
      <c r="R635" s="183">
        <f t="shared" si="102"/>
        <v>0</v>
      </c>
      <c r="S635" s="183">
        <v>0</v>
      </c>
      <c r="T635" s="184">
        <f t="shared" si="103"/>
        <v>0</v>
      </c>
      <c r="AR635" s="23" t="s">
        <v>165</v>
      </c>
      <c r="AT635" s="23" t="s">
        <v>160</v>
      </c>
      <c r="AU635" s="23" t="s">
        <v>165</v>
      </c>
      <c r="AY635" s="23" t="s">
        <v>157</v>
      </c>
      <c r="BE635" s="185">
        <f t="shared" si="104"/>
        <v>0</v>
      </c>
      <c r="BF635" s="185">
        <f t="shared" si="105"/>
        <v>0</v>
      </c>
      <c r="BG635" s="185">
        <f t="shared" si="106"/>
        <v>0</v>
      </c>
      <c r="BH635" s="185">
        <f t="shared" si="107"/>
        <v>0</v>
      </c>
      <c r="BI635" s="185">
        <f t="shared" si="108"/>
        <v>0</v>
      </c>
      <c r="BJ635" s="23" t="s">
        <v>81</v>
      </c>
      <c r="BK635" s="185">
        <f t="shared" si="109"/>
        <v>0</v>
      </c>
      <c r="BL635" s="23" t="s">
        <v>165</v>
      </c>
      <c r="BM635" s="23" t="s">
        <v>2251</v>
      </c>
    </row>
    <row r="636" spans="2:65" s="1" customFormat="1" ht="16.5" customHeight="1">
      <c r="B636" s="173"/>
      <c r="C636" s="174" t="s">
        <v>1822</v>
      </c>
      <c r="D636" s="174" t="s">
        <v>160</v>
      </c>
      <c r="E636" s="175" t="s">
        <v>1689</v>
      </c>
      <c r="F636" s="176" t="s">
        <v>2252</v>
      </c>
      <c r="G636" s="177" t="s">
        <v>1452</v>
      </c>
      <c r="H636" s="178">
        <v>1</v>
      </c>
      <c r="I636" s="179"/>
      <c r="J636" s="180">
        <f t="shared" si="100"/>
        <v>0</v>
      </c>
      <c r="K636" s="176" t="s">
        <v>5</v>
      </c>
      <c r="L636" s="40"/>
      <c r="M636" s="181" t="s">
        <v>5</v>
      </c>
      <c r="N636" s="182" t="s">
        <v>44</v>
      </c>
      <c r="O636" s="41"/>
      <c r="P636" s="183">
        <f t="shared" si="101"/>
        <v>0</v>
      </c>
      <c r="Q636" s="183">
        <v>0</v>
      </c>
      <c r="R636" s="183">
        <f t="shared" si="102"/>
        <v>0</v>
      </c>
      <c r="S636" s="183">
        <v>0</v>
      </c>
      <c r="T636" s="184">
        <f t="shared" si="103"/>
        <v>0</v>
      </c>
      <c r="AR636" s="23" t="s">
        <v>165</v>
      </c>
      <c r="AT636" s="23" t="s">
        <v>160</v>
      </c>
      <c r="AU636" s="23" t="s">
        <v>165</v>
      </c>
      <c r="AY636" s="23" t="s">
        <v>157</v>
      </c>
      <c r="BE636" s="185">
        <f t="shared" si="104"/>
        <v>0</v>
      </c>
      <c r="BF636" s="185">
        <f t="shared" si="105"/>
        <v>0</v>
      </c>
      <c r="BG636" s="185">
        <f t="shared" si="106"/>
        <v>0</v>
      </c>
      <c r="BH636" s="185">
        <f t="shared" si="107"/>
        <v>0</v>
      </c>
      <c r="BI636" s="185">
        <f t="shared" si="108"/>
        <v>0</v>
      </c>
      <c r="BJ636" s="23" t="s">
        <v>81</v>
      </c>
      <c r="BK636" s="185">
        <f t="shared" si="109"/>
        <v>0</v>
      </c>
      <c r="BL636" s="23" t="s">
        <v>165</v>
      </c>
      <c r="BM636" s="23" t="s">
        <v>2253</v>
      </c>
    </row>
    <row r="637" spans="2:47" s="1" customFormat="1" ht="27">
      <c r="B637" s="40"/>
      <c r="D637" s="187" t="s">
        <v>1453</v>
      </c>
      <c r="F637" s="197" t="s">
        <v>1582</v>
      </c>
      <c r="I637" s="148"/>
      <c r="L637" s="40"/>
      <c r="M637" s="196"/>
      <c r="N637" s="41"/>
      <c r="O637" s="41"/>
      <c r="P637" s="41"/>
      <c r="Q637" s="41"/>
      <c r="R637" s="41"/>
      <c r="S637" s="41"/>
      <c r="T637" s="69"/>
      <c r="AT637" s="23" t="s">
        <v>1453</v>
      </c>
      <c r="AU637" s="23" t="s">
        <v>165</v>
      </c>
    </row>
    <row r="638" spans="2:63" s="13" customFormat="1" ht="21.6" customHeight="1">
      <c r="B638" s="219"/>
      <c r="D638" s="220" t="s">
        <v>72</v>
      </c>
      <c r="E638" s="220" t="s">
        <v>1503</v>
      </c>
      <c r="F638" s="220" t="s">
        <v>1504</v>
      </c>
      <c r="I638" s="221"/>
      <c r="J638" s="222">
        <f>BK638</f>
        <v>0</v>
      </c>
      <c r="L638" s="219"/>
      <c r="M638" s="223"/>
      <c r="N638" s="224"/>
      <c r="O638" s="224"/>
      <c r="P638" s="225">
        <f>SUM(P639:P653)</f>
        <v>0</v>
      </c>
      <c r="Q638" s="224"/>
      <c r="R638" s="225">
        <f>SUM(R639:R653)</f>
        <v>0</v>
      </c>
      <c r="S638" s="224"/>
      <c r="T638" s="226">
        <f>SUM(T639:T653)</f>
        <v>0</v>
      </c>
      <c r="AR638" s="220" t="s">
        <v>81</v>
      </c>
      <c r="AT638" s="227" t="s">
        <v>72</v>
      </c>
      <c r="AU638" s="227" t="s">
        <v>158</v>
      </c>
      <c r="AY638" s="220" t="s">
        <v>157</v>
      </c>
      <c r="BK638" s="228">
        <f>SUM(BK639:BK653)</f>
        <v>0</v>
      </c>
    </row>
    <row r="639" spans="2:65" s="1" customFormat="1" ht="25.5" customHeight="1">
      <c r="B639" s="173"/>
      <c r="C639" s="174" t="s">
        <v>2254</v>
      </c>
      <c r="D639" s="174" t="s">
        <v>160</v>
      </c>
      <c r="E639" s="175" t="s">
        <v>1698</v>
      </c>
      <c r="F639" s="176" t="s">
        <v>1699</v>
      </c>
      <c r="G639" s="177" t="s">
        <v>458</v>
      </c>
      <c r="H639" s="178">
        <v>120</v>
      </c>
      <c r="I639" s="179"/>
      <c r="J639" s="180">
        <f>ROUND(I639*H639,2)</f>
        <v>0</v>
      </c>
      <c r="K639" s="176" t="s">
        <v>5</v>
      </c>
      <c r="L639" s="40"/>
      <c r="M639" s="181" t="s">
        <v>5</v>
      </c>
      <c r="N639" s="182" t="s">
        <v>44</v>
      </c>
      <c r="O639" s="41"/>
      <c r="P639" s="183">
        <f>O639*H639</f>
        <v>0</v>
      </c>
      <c r="Q639" s="183">
        <v>0</v>
      </c>
      <c r="R639" s="183">
        <f>Q639*H639</f>
        <v>0</v>
      </c>
      <c r="S639" s="183">
        <v>0</v>
      </c>
      <c r="T639" s="184">
        <f>S639*H639</f>
        <v>0</v>
      </c>
      <c r="AR639" s="23" t="s">
        <v>165</v>
      </c>
      <c r="AT639" s="23" t="s">
        <v>160</v>
      </c>
      <c r="AU639" s="23" t="s">
        <v>165</v>
      </c>
      <c r="AY639" s="23" t="s">
        <v>157</v>
      </c>
      <c r="BE639" s="185">
        <f>IF(N639="základní",J639,0)</f>
        <v>0</v>
      </c>
      <c r="BF639" s="185">
        <f>IF(N639="snížená",J639,0)</f>
        <v>0</v>
      </c>
      <c r="BG639" s="185">
        <f>IF(N639="zákl. přenesená",J639,0)</f>
        <v>0</v>
      </c>
      <c r="BH639" s="185">
        <f>IF(N639="sníž. přenesená",J639,0)</f>
        <v>0</v>
      </c>
      <c r="BI639" s="185">
        <f>IF(N639="nulová",J639,0)</f>
        <v>0</v>
      </c>
      <c r="BJ639" s="23" t="s">
        <v>81</v>
      </c>
      <c r="BK639" s="185">
        <f>ROUND(I639*H639,2)</f>
        <v>0</v>
      </c>
      <c r="BL639" s="23" t="s">
        <v>165</v>
      </c>
      <c r="BM639" s="23" t="s">
        <v>2255</v>
      </c>
    </row>
    <row r="640" spans="2:47" s="1" customFormat="1" ht="27">
      <c r="B640" s="40"/>
      <c r="D640" s="187" t="s">
        <v>1453</v>
      </c>
      <c r="F640" s="197" t="s">
        <v>2059</v>
      </c>
      <c r="I640" s="148"/>
      <c r="L640" s="40"/>
      <c r="M640" s="196"/>
      <c r="N640" s="41"/>
      <c r="O640" s="41"/>
      <c r="P640" s="41"/>
      <c r="Q640" s="41"/>
      <c r="R640" s="41"/>
      <c r="S640" s="41"/>
      <c r="T640" s="69"/>
      <c r="AT640" s="23" t="s">
        <v>1453</v>
      </c>
      <c r="AU640" s="23" t="s">
        <v>165</v>
      </c>
    </row>
    <row r="641" spans="2:65" s="1" customFormat="1" ht="16.5" customHeight="1">
      <c r="B641" s="173"/>
      <c r="C641" s="174" t="s">
        <v>1825</v>
      </c>
      <c r="D641" s="174" t="s">
        <v>160</v>
      </c>
      <c r="E641" s="175" t="s">
        <v>2256</v>
      </c>
      <c r="F641" s="176" t="s">
        <v>2257</v>
      </c>
      <c r="G641" s="177" t="s">
        <v>1452</v>
      </c>
      <c r="H641" s="178">
        <v>36</v>
      </c>
      <c r="I641" s="179"/>
      <c r="J641" s="180">
        <f>ROUND(I641*H641,2)</f>
        <v>0</v>
      </c>
      <c r="K641" s="176" t="s">
        <v>5</v>
      </c>
      <c r="L641" s="40"/>
      <c r="M641" s="181" t="s">
        <v>5</v>
      </c>
      <c r="N641" s="182" t="s">
        <v>44</v>
      </c>
      <c r="O641" s="41"/>
      <c r="P641" s="183">
        <f>O641*H641</f>
        <v>0</v>
      </c>
      <c r="Q641" s="183">
        <v>0</v>
      </c>
      <c r="R641" s="183">
        <f>Q641*H641</f>
        <v>0</v>
      </c>
      <c r="S641" s="183">
        <v>0</v>
      </c>
      <c r="T641" s="184">
        <f>S641*H641</f>
        <v>0</v>
      </c>
      <c r="AR641" s="23" t="s">
        <v>165</v>
      </c>
      <c r="AT641" s="23" t="s">
        <v>160</v>
      </c>
      <c r="AU641" s="23" t="s">
        <v>165</v>
      </c>
      <c r="AY641" s="23" t="s">
        <v>157</v>
      </c>
      <c r="BE641" s="185">
        <f>IF(N641="základní",J641,0)</f>
        <v>0</v>
      </c>
      <c r="BF641" s="185">
        <f>IF(N641="snížená",J641,0)</f>
        <v>0</v>
      </c>
      <c r="BG641" s="185">
        <f>IF(N641="zákl. přenesená",J641,0)</f>
        <v>0</v>
      </c>
      <c r="BH641" s="185">
        <f>IF(N641="sníž. přenesená",J641,0)</f>
        <v>0</v>
      </c>
      <c r="BI641" s="185">
        <f>IF(N641="nulová",J641,0)</f>
        <v>0</v>
      </c>
      <c r="BJ641" s="23" t="s">
        <v>81</v>
      </c>
      <c r="BK641" s="185">
        <f>ROUND(I641*H641,2)</f>
        <v>0</v>
      </c>
      <c r="BL641" s="23" t="s">
        <v>165</v>
      </c>
      <c r="BM641" s="23" t="s">
        <v>2258</v>
      </c>
    </row>
    <row r="642" spans="2:47" s="1" customFormat="1" ht="27">
      <c r="B642" s="40"/>
      <c r="D642" s="187" t="s">
        <v>1453</v>
      </c>
      <c r="F642" s="197" t="s">
        <v>2059</v>
      </c>
      <c r="I642" s="148"/>
      <c r="L642" s="40"/>
      <c r="M642" s="196"/>
      <c r="N642" s="41"/>
      <c r="O642" s="41"/>
      <c r="P642" s="41"/>
      <c r="Q642" s="41"/>
      <c r="R642" s="41"/>
      <c r="S642" s="41"/>
      <c r="T642" s="69"/>
      <c r="AT642" s="23" t="s">
        <v>1453</v>
      </c>
      <c r="AU642" s="23" t="s">
        <v>165</v>
      </c>
    </row>
    <row r="643" spans="2:65" s="1" customFormat="1" ht="16.5" customHeight="1">
      <c r="B643" s="173"/>
      <c r="C643" s="174" t="s">
        <v>2259</v>
      </c>
      <c r="D643" s="174" t="s">
        <v>160</v>
      </c>
      <c r="E643" s="175" t="s">
        <v>2260</v>
      </c>
      <c r="F643" s="176" t="s">
        <v>2261</v>
      </c>
      <c r="G643" s="177" t="s">
        <v>1452</v>
      </c>
      <c r="H643" s="178">
        <v>35</v>
      </c>
      <c r="I643" s="179"/>
      <c r="J643" s="180">
        <f>ROUND(I643*H643,2)</f>
        <v>0</v>
      </c>
      <c r="K643" s="176" t="s">
        <v>5</v>
      </c>
      <c r="L643" s="40"/>
      <c r="M643" s="181" t="s">
        <v>5</v>
      </c>
      <c r="N643" s="182" t="s">
        <v>44</v>
      </c>
      <c r="O643" s="41"/>
      <c r="P643" s="183">
        <f>O643*H643</f>
        <v>0</v>
      </c>
      <c r="Q643" s="183">
        <v>0</v>
      </c>
      <c r="R643" s="183">
        <f>Q643*H643</f>
        <v>0</v>
      </c>
      <c r="S643" s="183">
        <v>0</v>
      </c>
      <c r="T643" s="184">
        <f>S643*H643</f>
        <v>0</v>
      </c>
      <c r="AR643" s="23" t="s">
        <v>165</v>
      </c>
      <c r="AT643" s="23" t="s">
        <v>160</v>
      </c>
      <c r="AU643" s="23" t="s">
        <v>165</v>
      </c>
      <c r="AY643" s="23" t="s">
        <v>157</v>
      </c>
      <c r="BE643" s="185">
        <f>IF(N643="základní",J643,0)</f>
        <v>0</v>
      </c>
      <c r="BF643" s="185">
        <f>IF(N643="snížená",J643,0)</f>
        <v>0</v>
      </c>
      <c r="BG643" s="185">
        <f>IF(N643="zákl. přenesená",J643,0)</f>
        <v>0</v>
      </c>
      <c r="BH643" s="185">
        <f>IF(N643="sníž. přenesená",J643,0)</f>
        <v>0</v>
      </c>
      <c r="BI643" s="185">
        <f>IF(N643="nulová",J643,0)</f>
        <v>0</v>
      </c>
      <c r="BJ643" s="23" t="s">
        <v>81</v>
      </c>
      <c r="BK643" s="185">
        <f>ROUND(I643*H643,2)</f>
        <v>0</v>
      </c>
      <c r="BL643" s="23" t="s">
        <v>165</v>
      </c>
      <c r="BM643" s="23" t="s">
        <v>2262</v>
      </c>
    </row>
    <row r="644" spans="2:47" s="1" customFormat="1" ht="27">
      <c r="B644" s="40"/>
      <c r="D644" s="187" t="s">
        <v>1453</v>
      </c>
      <c r="F644" s="197" t="s">
        <v>2059</v>
      </c>
      <c r="I644" s="148"/>
      <c r="L644" s="40"/>
      <c r="M644" s="196"/>
      <c r="N644" s="41"/>
      <c r="O644" s="41"/>
      <c r="P644" s="41"/>
      <c r="Q644" s="41"/>
      <c r="R644" s="41"/>
      <c r="S644" s="41"/>
      <c r="T644" s="69"/>
      <c r="AT644" s="23" t="s">
        <v>1453</v>
      </c>
      <c r="AU644" s="23" t="s">
        <v>165</v>
      </c>
    </row>
    <row r="645" spans="2:65" s="1" customFormat="1" ht="16.5" customHeight="1">
      <c r="B645" s="173"/>
      <c r="C645" s="174" t="s">
        <v>1828</v>
      </c>
      <c r="D645" s="174" t="s">
        <v>160</v>
      </c>
      <c r="E645" s="175" t="s">
        <v>2263</v>
      </c>
      <c r="F645" s="176" t="s">
        <v>2264</v>
      </c>
      <c r="G645" s="177" t="s">
        <v>1452</v>
      </c>
      <c r="H645" s="178">
        <v>1</v>
      </c>
      <c r="I645" s="179"/>
      <c r="J645" s="180">
        <f>ROUND(I645*H645,2)</f>
        <v>0</v>
      </c>
      <c r="K645" s="176" t="s">
        <v>5</v>
      </c>
      <c r="L645" s="40"/>
      <c r="M645" s="181" t="s">
        <v>5</v>
      </c>
      <c r="N645" s="182" t="s">
        <v>44</v>
      </c>
      <c r="O645" s="41"/>
      <c r="P645" s="183">
        <f>O645*H645</f>
        <v>0</v>
      </c>
      <c r="Q645" s="183">
        <v>0</v>
      </c>
      <c r="R645" s="183">
        <f>Q645*H645</f>
        <v>0</v>
      </c>
      <c r="S645" s="183">
        <v>0</v>
      </c>
      <c r="T645" s="184">
        <f>S645*H645</f>
        <v>0</v>
      </c>
      <c r="AR645" s="23" t="s">
        <v>165</v>
      </c>
      <c r="AT645" s="23" t="s">
        <v>160</v>
      </c>
      <c r="AU645" s="23" t="s">
        <v>165</v>
      </c>
      <c r="AY645" s="23" t="s">
        <v>157</v>
      </c>
      <c r="BE645" s="185">
        <f>IF(N645="základní",J645,0)</f>
        <v>0</v>
      </c>
      <c r="BF645" s="185">
        <f>IF(N645="snížená",J645,0)</f>
        <v>0</v>
      </c>
      <c r="BG645" s="185">
        <f>IF(N645="zákl. přenesená",J645,0)</f>
        <v>0</v>
      </c>
      <c r="BH645" s="185">
        <f>IF(N645="sníž. přenesená",J645,0)</f>
        <v>0</v>
      </c>
      <c r="BI645" s="185">
        <f>IF(N645="nulová",J645,0)</f>
        <v>0</v>
      </c>
      <c r="BJ645" s="23" t="s">
        <v>81</v>
      </c>
      <c r="BK645" s="185">
        <f>ROUND(I645*H645,2)</f>
        <v>0</v>
      </c>
      <c r="BL645" s="23" t="s">
        <v>165</v>
      </c>
      <c r="BM645" s="23" t="s">
        <v>2265</v>
      </c>
    </row>
    <row r="646" spans="2:47" s="1" customFormat="1" ht="27">
      <c r="B646" s="40"/>
      <c r="D646" s="187" t="s">
        <v>1453</v>
      </c>
      <c r="F646" s="197" t="s">
        <v>2059</v>
      </c>
      <c r="I646" s="148"/>
      <c r="L646" s="40"/>
      <c r="M646" s="196"/>
      <c r="N646" s="41"/>
      <c r="O646" s="41"/>
      <c r="P646" s="41"/>
      <c r="Q646" s="41"/>
      <c r="R646" s="41"/>
      <c r="S646" s="41"/>
      <c r="T646" s="69"/>
      <c r="AT646" s="23" t="s">
        <v>1453</v>
      </c>
      <c r="AU646" s="23" t="s">
        <v>165</v>
      </c>
    </row>
    <row r="647" spans="2:65" s="1" customFormat="1" ht="16.5" customHeight="1">
      <c r="B647" s="173"/>
      <c r="C647" s="174" t="s">
        <v>2266</v>
      </c>
      <c r="D647" s="174" t="s">
        <v>160</v>
      </c>
      <c r="E647" s="175" t="s">
        <v>2267</v>
      </c>
      <c r="F647" s="176" t="s">
        <v>2268</v>
      </c>
      <c r="G647" s="177" t="s">
        <v>458</v>
      </c>
      <c r="H647" s="178">
        <v>240</v>
      </c>
      <c r="I647" s="179"/>
      <c r="J647" s="180">
        <f>ROUND(I647*H647,2)</f>
        <v>0</v>
      </c>
      <c r="K647" s="176" t="s">
        <v>5</v>
      </c>
      <c r="L647" s="40"/>
      <c r="M647" s="181" t="s">
        <v>5</v>
      </c>
      <c r="N647" s="182" t="s">
        <v>44</v>
      </c>
      <c r="O647" s="41"/>
      <c r="P647" s="183">
        <f>O647*H647</f>
        <v>0</v>
      </c>
      <c r="Q647" s="183">
        <v>0</v>
      </c>
      <c r="R647" s="183">
        <f>Q647*H647</f>
        <v>0</v>
      </c>
      <c r="S647" s="183">
        <v>0</v>
      </c>
      <c r="T647" s="184">
        <f>S647*H647</f>
        <v>0</v>
      </c>
      <c r="AR647" s="23" t="s">
        <v>165</v>
      </c>
      <c r="AT647" s="23" t="s">
        <v>160</v>
      </c>
      <c r="AU647" s="23" t="s">
        <v>165</v>
      </c>
      <c r="AY647" s="23" t="s">
        <v>157</v>
      </c>
      <c r="BE647" s="185">
        <f>IF(N647="základní",J647,0)</f>
        <v>0</v>
      </c>
      <c r="BF647" s="185">
        <f>IF(N647="snížená",J647,0)</f>
        <v>0</v>
      </c>
      <c r="BG647" s="185">
        <f>IF(N647="zákl. přenesená",J647,0)</f>
        <v>0</v>
      </c>
      <c r="BH647" s="185">
        <f>IF(N647="sníž. přenesená",J647,0)</f>
        <v>0</v>
      </c>
      <c r="BI647" s="185">
        <f>IF(N647="nulová",J647,0)</f>
        <v>0</v>
      </c>
      <c r="BJ647" s="23" t="s">
        <v>81</v>
      </c>
      <c r="BK647" s="185">
        <f>ROUND(I647*H647,2)</f>
        <v>0</v>
      </c>
      <c r="BL647" s="23" t="s">
        <v>165</v>
      </c>
      <c r="BM647" s="23" t="s">
        <v>2269</v>
      </c>
    </row>
    <row r="648" spans="2:47" s="1" customFormat="1" ht="27">
      <c r="B648" s="40"/>
      <c r="D648" s="187" t="s">
        <v>1453</v>
      </c>
      <c r="F648" s="197" t="s">
        <v>2059</v>
      </c>
      <c r="I648" s="148"/>
      <c r="L648" s="40"/>
      <c r="M648" s="196"/>
      <c r="N648" s="41"/>
      <c r="O648" s="41"/>
      <c r="P648" s="41"/>
      <c r="Q648" s="41"/>
      <c r="R648" s="41"/>
      <c r="S648" s="41"/>
      <c r="T648" s="69"/>
      <c r="AT648" s="23" t="s">
        <v>1453</v>
      </c>
      <c r="AU648" s="23" t="s">
        <v>165</v>
      </c>
    </row>
    <row r="649" spans="2:65" s="1" customFormat="1" ht="16.5" customHeight="1">
      <c r="B649" s="173"/>
      <c r="C649" s="174" t="s">
        <v>1831</v>
      </c>
      <c r="D649" s="174" t="s">
        <v>160</v>
      </c>
      <c r="E649" s="175" t="s">
        <v>2270</v>
      </c>
      <c r="F649" s="176" t="s">
        <v>2271</v>
      </c>
      <c r="G649" s="177" t="s">
        <v>458</v>
      </c>
      <c r="H649" s="178">
        <v>100</v>
      </c>
      <c r="I649" s="179"/>
      <c r="J649" s="180">
        <f>ROUND(I649*H649,2)</f>
        <v>0</v>
      </c>
      <c r="K649" s="176" t="s">
        <v>5</v>
      </c>
      <c r="L649" s="40"/>
      <c r="M649" s="181" t="s">
        <v>5</v>
      </c>
      <c r="N649" s="182" t="s">
        <v>44</v>
      </c>
      <c r="O649" s="41"/>
      <c r="P649" s="183">
        <f>O649*H649</f>
        <v>0</v>
      </c>
      <c r="Q649" s="183">
        <v>0</v>
      </c>
      <c r="R649" s="183">
        <f>Q649*H649</f>
        <v>0</v>
      </c>
      <c r="S649" s="183">
        <v>0</v>
      </c>
      <c r="T649" s="184">
        <f>S649*H649</f>
        <v>0</v>
      </c>
      <c r="AR649" s="23" t="s">
        <v>165</v>
      </c>
      <c r="AT649" s="23" t="s">
        <v>160</v>
      </c>
      <c r="AU649" s="23" t="s">
        <v>165</v>
      </c>
      <c r="AY649" s="23" t="s">
        <v>157</v>
      </c>
      <c r="BE649" s="185">
        <f>IF(N649="základní",J649,0)</f>
        <v>0</v>
      </c>
      <c r="BF649" s="185">
        <f>IF(N649="snížená",J649,0)</f>
        <v>0</v>
      </c>
      <c r="BG649" s="185">
        <f>IF(N649="zákl. přenesená",J649,0)</f>
        <v>0</v>
      </c>
      <c r="BH649" s="185">
        <f>IF(N649="sníž. přenesená",J649,0)</f>
        <v>0</v>
      </c>
      <c r="BI649" s="185">
        <f>IF(N649="nulová",J649,0)</f>
        <v>0</v>
      </c>
      <c r="BJ649" s="23" t="s">
        <v>81</v>
      </c>
      <c r="BK649" s="185">
        <f>ROUND(I649*H649,2)</f>
        <v>0</v>
      </c>
      <c r="BL649" s="23" t="s">
        <v>165</v>
      </c>
      <c r="BM649" s="23" t="s">
        <v>2272</v>
      </c>
    </row>
    <row r="650" spans="2:47" s="1" customFormat="1" ht="27">
      <c r="B650" s="40"/>
      <c r="D650" s="187" t="s">
        <v>1453</v>
      </c>
      <c r="F650" s="197" t="s">
        <v>2059</v>
      </c>
      <c r="I650" s="148"/>
      <c r="L650" s="40"/>
      <c r="M650" s="196"/>
      <c r="N650" s="41"/>
      <c r="O650" s="41"/>
      <c r="P650" s="41"/>
      <c r="Q650" s="41"/>
      <c r="R650" s="41"/>
      <c r="S650" s="41"/>
      <c r="T650" s="69"/>
      <c r="AT650" s="23" t="s">
        <v>1453</v>
      </c>
      <c r="AU650" s="23" t="s">
        <v>165</v>
      </c>
    </row>
    <row r="651" spans="2:65" s="1" customFormat="1" ht="16.5" customHeight="1">
      <c r="B651" s="173"/>
      <c r="C651" s="174" t="s">
        <v>2273</v>
      </c>
      <c r="D651" s="174" t="s">
        <v>160</v>
      </c>
      <c r="E651" s="175" t="s">
        <v>2274</v>
      </c>
      <c r="F651" s="176" t="s">
        <v>2275</v>
      </c>
      <c r="G651" s="177" t="s">
        <v>1452</v>
      </c>
      <c r="H651" s="178">
        <v>50</v>
      </c>
      <c r="I651" s="179"/>
      <c r="J651" s="180">
        <f>ROUND(I651*H651,2)</f>
        <v>0</v>
      </c>
      <c r="K651" s="176" t="s">
        <v>5</v>
      </c>
      <c r="L651" s="40"/>
      <c r="M651" s="181" t="s">
        <v>5</v>
      </c>
      <c r="N651" s="182" t="s">
        <v>44</v>
      </c>
      <c r="O651" s="41"/>
      <c r="P651" s="183">
        <f>O651*H651</f>
        <v>0</v>
      </c>
      <c r="Q651" s="183">
        <v>0</v>
      </c>
      <c r="R651" s="183">
        <f>Q651*H651</f>
        <v>0</v>
      </c>
      <c r="S651" s="183">
        <v>0</v>
      </c>
      <c r="T651" s="184">
        <f>S651*H651</f>
        <v>0</v>
      </c>
      <c r="AR651" s="23" t="s">
        <v>165</v>
      </c>
      <c r="AT651" s="23" t="s">
        <v>160</v>
      </c>
      <c r="AU651" s="23" t="s">
        <v>165</v>
      </c>
      <c r="AY651" s="23" t="s">
        <v>157</v>
      </c>
      <c r="BE651" s="185">
        <f>IF(N651="základní",J651,0)</f>
        <v>0</v>
      </c>
      <c r="BF651" s="185">
        <f>IF(N651="snížená",J651,0)</f>
        <v>0</v>
      </c>
      <c r="BG651" s="185">
        <f>IF(N651="zákl. přenesená",J651,0)</f>
        <v>0</v>
      </c>
      <c r="BH651" s="185">
        <f>IF(N651="sníž. přenesená",J651,0)</f>
        <v>0</v>
      </c>
      <c r="BI651" s="185">
        <f>IF(N651="nulová",J651,0)</f>
        <v>0</v>
      </c>
      <c r="BJ651" s="23" t="s">
        <v>81</v>
      </c>
      <c r="BK651" s="185">
        <f>ROUND(I651*H651,2)</f>
        <v>0</v>
      </c>
      <c r="BL651" s="23" t="s">
        <v>165</v>
      </c>
      <c r="BM651" s="23" t="s">
        <v>2276</v>
      </c>
    </row>
    <row r="652" spans="2:65" s="1" customFormat="1" ht="16.5" customHeight="1">
      <c r="B652" s="173"/>
      <c r="C652" s="174" t="s">
        <v>1836</v>
      </c>
      <c r="D652" s="174" t="s">
        <v>160</v>
      </c>
      <c r="E652" s="175" t="s">
        <v>2277</v>
      </c>
      <c r="F652" s="176" t="s">
        <v>2278</v>
      </c>
      <c r="G652" s="177" t="s">
        <v>1452</v>
      </c>
      <c r="H652" s="178">
        <v>1</v>
      </c>
      <c r="I652" s="179"/>
      <c r="J652" s="180">
        <f>ROUND(I652*H652,2)</f>
        <v>0</v>
      </c>
      <c r="K652" s="176" t="s">
        <v>5</v>
      </c>
      <c r="L652" s="40"/>
      <c r="M652" s="181" t="s">
        <v>5</v>
      </c>
      <c r="N652" s="182" t="s">
        <v>44</v>
      </c>
      <c r="O652" s="41"/>
      <c r="P652" s="183">
        <f>O652*H652</f>
        <v>0</v>
      </c>
      <c r="Q652" s="183">
        <v>0</v>
      </c>
      <c r="R652" s="183">
        <f>Q652*H652</f>
        <v>0</v>
      </c>
      <c r="S652" s="183">
        <v>0</v>
      </c>
      <c r="T652" s="184">
        <f>S652*H652</f>
        <v>0</v>
      </c>
      <c r="AR652" s="23" t="s">
        <v>165</v>
      </c>
      <c r="AT652" s="23" t="s">
        <v>160</v>
      </c>
      <c r="AU652" s="23" t="s">
        <v>165</v>
      </c>
      <c r="AY652" s="23" t="s">
        <v>157</v>
      </c>
      <c r="BE652" s="185">
        <f>IF(N652="základní",J652,0)</f>
        <v>0</v>
      </c>
      <c r="BF652" s="185">
        <f>IF(N652="snížená",J652,0)</f>
        <v>0</v>
      </c>
      <c r="BG652" s="185">
        <f>IF(N652="zákl. přenesená",J652,0)</f>
        <v>0</v>
      </c>
      <c r="BH652" s="185">
        <f>IF(N652="sníž. přenesená",J652,0)</f>
        <v>0</v>
      </c>
      <c r="BI652" s="185">
        <f>IF(N652="nulová",J652,0)</f>
        <v>0</v>
      </c>
      <c r="BJ652" s="23" t="s">
        <v>81</v>
      </c>
      <c r="BK652" s="185">
        <f>ROUND(I652*H652,2)</f>
        <v>0</v>
      </c>
      <c r="BL652" s="23" t="s">
        <v>165</v>
      </c>
      <c r="BM652" s="23" t="s">
        <v>2279</v>
      </c>
    </row>
    <row r="653" spans="2:65" s="1" customFormat="1" ht="16.5" customHeight="1">
      <c r="B653" s="173"/>
      <c r="C653" s="174" t="s">
        <v>2280</v>
      </c>
      <c r="D653" s="174" t="s">
        <v>160</v>
      </c>
      <c r="E653" s="175" t="s">
        <v>2281</v>
      </c>
      <c r="F653" s="176" t="s">
        <v>2282</v>
      </c>
      <c r="G653" s="177" t="s">
        <v>2283</v>
      </c>
      <c r="H653" s="178">
        <v>10</v>
      </c>
      <c r="I653" s="179"/>
      <c r="J653" s="180">
        <f>ROUND(I653*H653,2)</f>
        <v>0</v>
      </c>
      <c r="K653" s="176" t="s">
        <v>5</v>
      </c>
      <c r="L653" s="40"/>
      <c r="M653" s="181" t="s">
        <v>5</v>
      </c>
      <c r="N653" s="182" t="s">
        <v>44</v>
      </c>
      <c r="O653" s="41"/>
      <c r="P653" s="183">
        <f>O653*H653</f>
        <v>0</v>
      </c>
      <c r="Q653" s="183">
        <v>0</v>
      </c>
      <c r="R653" s="183">
        <f>Q653*H653</f>
        <v>0</v>
      </c>
      <c r="S653" s="183">
        <v>0</v>
      </c>
      <c r="T653" s="184">
        <f>S653*H653</f>
        <v>0</v>
      </c>
      <c r="AR653" s="23" t="s">
        <v>165</v>
      </c>
      <c r="AT653" s="23" t="s">
        <v>160</v>
      </c>
      <c r="AU653" s="23" t="s">
        <v>165</v>
      </c>
      <c r="AY653" s="23" t="s">
        <v>157</v>
      </c>
      <c r="BE653" s="185">
        <f>IF(N653="základní",J653,0)</f>
        <v>0</v>
      </c>
      <c r="BF653" s="185">
        <f>IF(N653="snížená",J653,0)</f>
        <v>0</v>
      </c>
      <c r="BG653" s="185">
        <f>IF(N653="zákl. přenesená",J653,0)</f>
        <v>0</v>
      </c>
      <c r="BH653" s="185">
        <f>IF(N653="sníž. přenesená",J653,0)</f>
        <v>0</v>
      </c>
      <c r="BI653" s="185">
        <f>IF(N653="nulová",J653,0)</f>
        <v>0</v>
      </c>
      <c r="BJ653" s="23" t="s">
        <v>81</v>
      </c>
      <c r="BK653" s="185">
        <f>ROUND(I653*H653,2)</f>
        <v>0</v>
      </c>
      <c r="BL653" s="23" t="s">
        <v>165</v>
      </c>
      <c r="BM653" s="23" t="s">
        <v>2284</v>
      </c>
    </row>
    <row r="654" spans="2:63" s="13" customFormat="1" ht="21.6" customHeight="1">
      <c r="B654" s="219"/>
      <c r="D654" s="220" t="s">
        <v>72</v>
      </c>
      <c r="E654" s="220" t="s">
        <v>1521</v>
      </c>
      <c r="F654" s="220" t="s">
        <v>1522</v>
      </c>
      <c r="I654" s="221"/>
      <c r="J654" s="222">
        <f>BK654</f>
        <v>0</v>
      </c>
      <c r="L654" s="219"/>
      <c r="M654" s="223"/>
      <c r="N654" s="224"/>
      <c r="O654" s="224"/>
      <c r="P654" s="225">
        <f>SUM(P655:P665)</f>
        <v>0</v>
      </c>
      <c r="Q654" s="224"/>
      <c r="R654" s="225">
        <f>SUM(R655:R665)</f>
        <v>0</v>
      </c>
      <c r="S654" s="224"/>
      <c r="T654" s="226">
        <f>SUM(T655:T665)</f>
        <v>0</v>
      </c>
      <c r="AR654" s="220" t="s">
        <v>81</v>
      </c>
      <c r="AT654" s="227" t="s">
        <v>72</v>
      </c>
      <c r="AU654" s="227" t="s">
        <v>158</v>
      </c>
      <c r="AY654" s="220" t="s">
        <v>157</v>
      </c>
      <c r="BK654" s="228">
        <f>SUM(BK655:BK665)</f>
        <v>0</v>
      </c>
    </row>
    <row r="655" spans="2:65" s="1" customFormat="1" ht="16.5" customHeight="1">
      <c r="B655" s="173"/>
      <c r="C655" s="174" t="s">
        <v>1839</v>
      </c>
      <c r="D655" s="174" t="s">
        <v>160</v>
      </c>
      <c r="E655" s="175" t="s">
        <v>1523</v>
      </c>
      <c r="F655" s="176" t="s">
        <v>1524</v>
      </c>
      <c r="G655" s="177" t="s">
        <v>458</v>
      </c>
      <c r="H655" s="178">
        <v>160</v>
      </c>
      <c r="I655" s="179"/>
      <c r="J655" s="180">
        <f aca="true" t="shared" si="110" ref="J655:J664">ROUND(I655*H655,2)</f>
        <v>0</v>
      </c>
      <c r="K655" s="176" t="s">
        <v>5</v>
      </c>
      <c r="L655" s="40"/>
      <c r="M655" s="181" t="s">
        <v>5</v>
      </c>
      <c r="N655" s="182" t="s">
        <v>44</v>
      </c>
      <c r="O655" s="41"/>
      <c r="P655" s="183">
        <f aca="true" t="shared" si="111" ref="P655:P664">O655*H655</f>
        <v>0</v>
      </c>
      <c r="Q655" s="183">
        <v>0</v>
      </c>
      <c r="R655" s="183">
        <f aca="true" t="shared" si="112" ref="R655:R664">Q655*H655</f>
        <v>0</v>
      </c>
      <c r="S655" s="183">
        <v>0</v>
      </c>
      <c r="T655" s="184">
        <f aca="true" t="shared" si="113" ref="T655:T664">S655*H655</f>
        <v>0</v>
      </c>
      <c r="AR655" s="23" t="s">
        <v>165</v>
      </c>
      <c r="AT655" s="23" t="s">
        <v>160</v>
      </c>
      <c r="AU655" s="23" t="s">
        <v>165</v>
      </c>
      <c r="AY655" s="23" t="s">
        <v>157</v>
      </c>
      <c r="BE655" s="185">
        <f aca="true" t="shared" si="114" ref="BE655:BE664">IF(N655="základní",J655,0)</f>
        <v>0</v>
      </c>
      <c r="BF655" s="185">
        <f aca="true" t="shared" si="115" ref="BF655:BF664">IF(N655="snížená",J655,0)</f>
        <v>0</v>
      </c>
      <c r="BG655" s="185">
        <f aca="true" t="shared" si="116" ref="BG655:BG664">IF(N655="zákl. přenesená",J655,0)</f>
        <v>0</v>
      </c>
      <c r="BH655" s="185">
        <f aca="true" t="shared" si="117" ref="BH655:BH664">IF(N655="sníž. přenesená",J655,0)</f>
        <v>0</v>
      </c>
      <c r="BI655" s="185">
        <f aca="true" t="shared" si="118" ref="BI655:BI664">IF(N655="nulová",J655,0)</f>
        <v>0</v>
      </c>
      <c r="BJ655" s="23" t="s">
        <v>81</v>
      </c>
      <c r="BK655" s="185">
        <f aca="true" t="shared" si="119" ref="BK655:BK664">ROUND(I655*H655,2)</f>
        <v>0</v>
      </c>
      <c r="BL655" s="23" t="s">
        <v>165</v>
      </c>
      <c r="BM655" s="23" t="s">
        <v>2285</v>
      </c>
    </row>
    <row r="656" spans="2:65" s="1" customFormat="1" ht="16.5" customHeight="1">
      <c r="B656" s="173"/>
      <c r="C656" s="174" t="s">
        <v>2286</v>
      </c>
      <c r="D656" s="174" t="s">
        <v>160</v>
      </c>
      <c r="E656" s="175" t="s">
        <v>1722</v>
      </c>
      <c r="F656" s="176" t="s">
        <v>1723</v>
      </c>
      <c r="G656" s="177" t="s">
        <v>458</v>
      </c>
      <c r="H656" s="178">
        <v>120</v>
      </c>
      <c r="I656" s="179"/>
      <c r="J656" s="180">
        <f t="shared" si="110"/>
        <v>0</v>
      </c>
      <c r="K656" s="176" t="s">
        <v>5</v>
      </c>
      <c r="L656" s="40"/>
      <c r="M656" s="181" t="s">
        <v>5</v>
      </c>
      <c r="N656" s="182" t="s">
        <v>44</v>
      </c>
      <c r="O656" s="41"/>
      <c r="P656" s="183">
        <f t="shared" si="111"/>
        <v>0</v>
      </c>
      <c r="Q656" s="183">
        <v>0</v>
      </c>
      <c r="R656" s="183">
        <f t="shared" si="112"/>
        <v>0</v>
      </c>
      <c r="S656" s="183">
        <v>0</v>
      </c>
      <c r="T656" s="184">
        <f t="shared" si="113"/>
        <v>0</v>
      </c>
      <c r="AR656" s="23" t="s">
        <v>165</v>
      </c>
      <c r="AT656" s="23" t="s">
        <v>160</v>
      </c>
      <c r="AU656" s="23" t="s">
        <v>165</v>
      </c>
      <c r="AY656" s="23" t="s">
        <v>157</v>
      </c>
      <c r="BE656" s="185">
        <f t="shared" si="114"/>
        <v>0</v>
      </c>
      <c r="BF656" s="185">
        <f t="shared" si="115"/>
        <v>0</v>
      </c>
      <c r="BG656" s="185">
        <f t="shared" si="116"/>
        <v>0</v>
      </c>
      <c r="BH656" s="185">
        <f t="shared" si="117"/>
        <v>0</v>
      </c>
      <c r="BI656" s="185">
        <f t="shared" si="118"/>
        <v>0</v>
      </c>
      <c r="BJ656" s="23" t="s">
        <v>81</v>
      </c>
      <c r="BK656" s="185">
        <f t="shared" si="119"/>
        <v>0</v>
      </c>
      <c r="BL656" s="23" t="s">
        <v>165</v>
      </c>
      <c r="BM656" s="23" t="s">
        <v>2287</v>
      </c>
    </row>
    <row r="657" spans="2:65" s="1" customFormat="1" ht="16.5" customHeight="1">
      <c r="B657" s="173"/>
      <c r="C657" s="174" t="s">
        <v>1842</v>
      </c>
      <c r="D657" s="174" t="s">
        <v>160</v>
      </c>
      <c r="E657" s="175" t="s">
        <v>2288</v>
      </c>
      <c r="F657" s="176" t="s">
        <v>2257</v>
      </c>
      <c r="G657" s="177" t="s">
        <v>1452</v>
      </c>
      <c r="H657" s="178">
        <v>26</v>
      </c>
      <c r="I657" s="179"/>
      <c r="J657" s="180">
        <f t="shared" si="110"/>
        <v>0</v>
      </c>
      <c r="K657" s="176" t="s">
        <v>5</v>
      </c>
      <c r="L657" s="40"/>
      <c r="M657" s="181" t="s">
        <v>5</v>
      </c>
      <c r="N657" s="182" t="s">
        <v>44</v>
      </c>
      <c r="O657" s="41"/>
      <c r="P657" s="183">
        <f t="shared" si="111"/>
        <v>0</v>
      </c>
      <c r="Q657" s="183">
        <v>0</v>
      </c>
      <c r="R657" s="183">
        <f t="shared" si="112"/>
        <v>0</v>
      </c>
      <c r="S657" s="183">
        <v>0</v>
      </c>
      <c r="T657" s="184">
        <f t="shared" si="113"/>
        <v>0</v>
      </c>
      <c r="AR657" s="23" t="s">
        <v>165</v>
      </c>
      <c r="AT657" s="23" t="s">
        <v>160</v>
      </c>
      <c r="AU657" s="23" t="s">
        <v>165</v>
      </c>
      <c r="AY657" s="23" t="s">
        <v>157</v>
      </c>
      <c r="BE657" s="185">
        <f t="shared" si="114"/>
        <v>0</v>
      </c>
      <c r="BF657" s="185">
        <f t="shared" si="115"/>
        <v>0</v>
      </c>
      <c r="BG657" s="185">
        <f t="shared" si="116"/>
        <v>0</v>
      </c>
      <c r="BH657" s="185">
        <f t="shared" si="117"/>
        <v>0</v>
      </c>
      <c r="BI657" s="185">
        <f t="shared" si="118"/>
        <v>0</v>
      </c>
      <c r="BJ657" s="23" t="s">
        <v>81</v>
      </c>
      <c r="BK657" s="185">
        <f t="shared" si="119"/>
        <v>0</v>
      </c>
      <c r="BL657" s="23" t="s">
        <v>165</v>
      </c>
      <c r="BM657" s="23" t="s">
        <v>2289</v>
      </c>
    </row>
    <row r="658" spans="2:65" s="1" customFormat="1" ht="16.5" customHeight="1">
      <c r="B658" s="173"/>
      <c r="C658" s="174" t="s">
        <v>2290</v>
      </c>
      <c r="D658" s="174" t="s">
        <v>160</v>
      </c>
      <c r="E658" s="175" t="s">
        <v>2291</v>
      </c>
      <c r="F658" s="176" t="s">
        <v>2292</v>
      </c>
      <c r="G658" s="177" t="s">
        <v>1452</v>
      </c>
      <c r="H658" s="178">
        <v>16</v>
      </c>
      <c r="I658" s="179"/>
      <c r="J658" s="180">
        <f t="shared" si="110"/>
        <v>0</v>
      </c>
      <c r="K658" s="176" t="s">
        <v>5</v>
      </c>
      <c r="L658" s="40"/>
      <c r="M658" s="181" t="s">
        <v>5</v>
      </c>
      <c r="N658" s="182" t="s">
        <v>44</v>
      </c>
      <c r="O658" s="41"/>
      <c r="P658" s="183">
        <f t="shared" si="111"/>
        <v>0</v>
      </c>
      <c r="Q658" s="183">
        <v>0</v>
      </c>
      <c r="R658" s="183">
        <f t="shared" si="112"/>
        <v>0</v>
      </c>
      <c r="S658" s="183">
        <v>0</v>
      </c>
      <c r="T658" s="184">
        <f t="shared" si="113"/>
        <v>0</v>
      </c>
      <c r="AR658" s="23" t="s">
        <v>165</v>
      </c>
      <c r="AT658" s="23" t="s">
        <v>160</v>
      </c>
      <c r="AU658" s="23" t="s">
        <v>165</v>
      </c>
      <c r="AY658" s="23" t="s">
        <v>157</v>
      </c>
      <c r="BE658" s="185">
        <f t="shared" si="114"/>
        <v>0</v>
      </c>
      <c r="BF658" s="185">
        <f t="shared" si="115"/>
        <v>0</v>
      </c>
      <c r="BG658" s="185">
        <f t="shared" si="116"/>
        <v>0</v>
      </c>
      <c r="BH658" s="185">
        <f t="shared" si="117"/>
        <v>0</v>
      </c>
      <c r="BI658" s="185">
        <f t="shared" si="118"/>
        <v>0</v>
      </c>
      <c r="BJ658" s="23" t="s">
        <v>81</v>
      </c>
      <c r="BK658" s="185">
        <f t="shared" si="119"/>
        <v>0</v>
      </c>
      <c r="BL658" s="23" t="s">
        <v>165</v>
      </c>
      <c r="BM658" s="23" t="s">
        <v>2293</v>
      </c>
    </row>
    <row r="659" spans="2:65" s="1" customFormat="1" ht="16.5" customHeight="1">
      <c r="B659" s="173"/>
      <c r="C659" s="174" t="s">
        <v>1845</v>
      </c>
      <c r="D659" s="174" t="s">
        <v>160</v>
      </c>
      <c r="E659" s="175" t="s">
        <v>2294</v>
      </c>
      <c r="F659" s="176" t="s">
        <v>2268</v>
      </c>
      <c r="G659" s="177" t="s">
        <v>458</v>
      </c>
      <c r="H659" s="178">
        <v>240</v>
      </c>
      <c r="I659" s="179"/>
      <c r="J659" s="180">
        <f t="shared" si="110"/>
        <v>0</v>
      </c>
      <c r="K659" s="176" t="s">
        <v>5</v>
      </c>
      <c r="L659" s="40"/>
      <c r="M659" s="181" t="s">
        <v>5</v>
      </c>
      <c r="N659" s="182" t="s">
        <v>44</v>
      </c>
      <c r="O659" s="41"/>
      <c r="P659" s="183">
        <f t="shared" si="111"/>
        <v>0</v>
      </c>
      <c r="Q659" s="183">
        <v>0</v>
      </c>
      <c r="R659" s="183">
        <f t="shared" si="112"/>
        <v>0</v>
      </c>
      <c r="S659" s="183">
        <v>0</v>
      </c>
      <c r="T659" s="184">
        <f t="shared" si="113"/>
        <v>0</v>
      </c>
      <c r="AR659" s="23" t="s">
        <v>165</v>
      </c>
      <c r="AT659" s="23" t="s">
        <v>160</v>
      </c>
      <c r="AU659" s="23" t="s">
        <v>165</v>
      </c>
      <c r="AY659" s="23" t="s">
        <v>157</v>
      </c>
      <c r="BE659" s="185">
        <f t="shared" si="114"/>
        <v>0</v>
      </c>
      <c r="BF659" s="185">
        <f t="shared" si="115"/>
        <v>0</v>
      </c>
      <c r="BG659" s="185">
        <f t="shared" si="116"/>
        <v>0</v>
      </c>
      <c r="BH659" s="185">
        <f t="shared" si="117"/>
        <v>0</v>
      </c>
      <c r="BI659" s="185">
        <f t="shared" si="118"/>
        <v>0</v>
      </c>
      <c r="BJ659" s="23" t="s">
        <v>81</v>
      </c>
      <c r="BK659" s="185">
        <f t="shared" si="119"/>
        <v>0</v>
      </c>
      <c r="BL659" s="23" t="s">
        <v>165</v>
      </c>
      <c r="BM659" s="23" t="s">
        <v>2295</v>
      </c>
    </row>
    <row r="660" spans="2:65" s="1" customFormat="1" ht="16.5" customHeight="1">
      <c r="B660" s="173"/>
      <c r="C660" s="174" t="s">
        <v>2296</v>
      </c>
      <c r="D660" s="174" t="s">
        <v>160</v>
      </c>
      <c r="E660" s="175" t="s">
        <v>2297</v>
      </c>
      <c r="F660" s="176" t="s">
        <v>2271</v>
      </c>
      <c r="G660" s="177" t="s">
        <v>458</v>
      </c>
      <c r="H660" s="178">
        <v>100</v>
      </c>
      <c r="I660" s="179"/>
      <c r="J660" s="180">
        <f t="shared" si="110"/>
        <v>0</v>
      </c>
      <c r="K660" s="176" t="s">
        <v>5</v>
      </c>
      <c r="L660" s="40"/>
      <c r="M660" s="181" t="s">
        <v>5</v>
      </c>
      <c r="N660" s="182" t="s">
        <v>44</v>
      </c>
      <c r="O660" s="41"/>
      <c r="P660" s="183">
        <f t="shared" si="111"/>
        <v>0</v>
      </c>
      <c r="Q660" s="183">
        <v>0</v>
      </c>
      <c r="R660" s="183">
        <f t="shared" si="112"/>
        <v>0</v>
      </c>
      <c r="S660" s="183">
        <v>0</v>
      </c>
      <c r="T660" s="184">
        <f t="shared" si="113"/>
        <v>0</v>
      </c>
      <c r="AR660" s="23" t="s">
        <v>165</v>
      </c>
      <c r="AT660" s="23" t="s">
        <v>160</v>
      </c>
      <c r="AU660" s="23" t="s">
        <v>165</v>
      </c>
      <c r="AY660" s="23" t="s">
        <v>157</v>
      </c>
      <c r="BE660" s="185">
        <f t="shared" si="114"/>
        <v>0</v>
      </c>
      <c r="BF660" s="185">
        <f t="shared" si="115"/>
        <v>0</v>
      </c>
      <c r="BG660" s="185">
        <f t="shared" si="116"/>
        <v>0</v>
      </c>
      <c r="BH660" s="185">
        <f t="shared" si="117"/>
        <v>0</v>
      </c>
      <c r="BI660" s="185">
        <f t="shared" si="118"/>
        <v>0</v>
      </c>
      <c r="BJ660" s="23" t="s">
        <v>81</v>
      </c>
      <c r="BK660" s="185">
        <f t="shared" si="119"/>
        <v>0</v>
      </c>
      <c r="BL660" s="23" t="s">
        <v>165</v>
      </c>
      <c r="BM660" s="23" t="s">
        <v>2298</v>
      </c>
    </row>
    <row r="661" spans="2:65" s="1" customFormat="1" ht="16.5" customHeight="1">
      <c r="B661" s="173"/>
      <c r="C661" s="174" t="s">
        <v>1847</v>
      </c>
      <c r="D661" s="174" t="s">
        <v>160</v>
      </c>
      <c r="E661" s="175" t="s">
        <v>2299</v>
      </c>
      <c r="F661" s="176" t="s">
        <v>2300</v>
      </c>
      <c r="G661" s="177" t="s">
        <v>458</v>
      </c>
      <c r="H661" s="178">
        <v>340</v>
      </c>
      <c r="I661" s="179"/>
      <c r="J661" s="180">
        <f t="shared" si="110"/>
        <v>0</v>
      </c>
      <c r="K661" s="176" t="s">
        <v>5</v>
      </c>
      <c r="L661" s="40"/>
      <c r="M661" s="181" t="s">
        <v>5</v>
      </c>
      <c r="N661" s="182" t="s">
        <v>44</v>
      </c>
      <c r="O661" s="41"/>
      <c r="P661" s="183">
        <f t="shared" si="111"/>
        <v>0</v>
      </c>
      <c r="Q661" s="183">
        <v>0</v>
      </c>
      <c r="R661" s="183">
        <f t="shared" si="112"/>
        <v>0</v>
      </c>
      <c r="S661" s="183">
        <v>0</v>
      </c>
      <c r="T661" s="184">
        <f t="shared" si="113"/>
        <v>0</v>
      </c>
      <c r="AR661" s="23" t="s">
        <v>165</v>
      </c>
      <c r="AT661" s="23" t="s">
        <v>160</v>
      </c>
      <c r="AU661" s="23" t="s">
        <v>165</v>
      </c>
      <c r="AY661" s="23" t="s">
        <v>157</v>
      </c>
      <c r="BE661" s="185">
        <f t="shared" si="114"/>
        <v>0</v>
      </c>
      <c r="BF661" s="185">
        <f t="shared" si="115"/>
        <v>0</v>
      </c>
      <c r="BG661" s="185">
        <f t="shared" si="116"/>
        <v>0</v>
      </c>
      <c r="BH661" s="185">
        <f t="shared" si="117"/>
        <v>0</v>
      </c>
      <c r="BI661" s="185">
        <f t="shared" si="118"/>
        <v>0</v>
      </c>
      <c r="BJ661" s="23" t="s">
        <v>81</v>
      </c>
      <c r="BK661" s="185">
        <f t="shared" si="119"/>
        <v>0</v>
      </c>
      <c r="BL661" s="23" t="s">
        <v>165</v>
      </c>
      <c r="BM661" s="23" t="s">
        <v>2301</v>
      </c>
    </row>
    <row r="662" spans="2:65" s="1" customFormat="1" ht="16.5" customHeight="1">
      <c r="B662" s="173"/>
      <c r="C662" s="174" t="s">
        <v>2302</v>
      </c>
      <c r="D662" s="174" t="s">
        <v>160</v>
      </c>
      <c r="E662" s="175" t="s">
        <v>2303</v>
      </c>
      <c r="F662" s="176" t="s">
        <v>2304</v>
      </c>
      <c r="G662" s="177" t="s">
        <v>1452</v>
      </c>
      <c r="H662" s="178">
        <v>36</v>
      </c>
      <c r="I662" s="179"/>
      <c r="J662" s="180">
        <f t="shared" si="110"/>
        <v>0</v>
      </c>
      <c r="K662" s="176" t="s">
        <v>5</v>
      </c>
      <c r="L662" s="40"/>
      <c r="M662" s="181" t="s">
        <v>5</v>
      </c>
      <c r="N662" s="182" t="s">
        <v>44</v>
      </c>
      <c r="O662" s="41"/>
      <c r="P662" s="183">
        <f t="shared" si="111"/>
        <v>0</v>
      </c>
      <c r="Q662" s="183">
        <v>0</v>
      </c>
      <c r="R662" s="183">
        <f t="shared" si="112"/>
        <v>0</v>
      </c>
      <c r="S662" s="183">
        <v>0</v>
      </c>
      <c r="T662" s="184">
        <f t="shared" si="113"/>
        <v>0</v>
      </c>
      <c r="AR662" s="23" t="s">
        <v>165</v>
      </c>
      <c r="AT662" s="23" t="s">
        <v>160</v>
      </c>
      <c r="AU662" s="23" t="s">
        <v>165</v>
      </c>
      <c r="AY662" s="23" t="s">
        <v>157</v>
      </c>
      <c r="BE662" s="185">
        <f t="shared" si="114"/>
        <v>0</v>
      </c>
      <c r="BF662" s="185">
        <f t="shared" si="115"/>
        <v>0</v>
      </c>
      <c r="BG662" s="185">
        <f t="shared" si="116"/>
        <v>0</v>
      </c>
      <c r="BH662" s="185">
        <f t="shared" si="117"/>
        <v>0</v>
      </c>
      <c r="BI662" s="185">
        <f t="shared" si="118"/>
        <v>0</v>
      </c>
      <c r="BJ662" s="23" t="s">
        <v>81</v>
      </c>
      <c r="BK662" s="185">
        <f t="shared" si="119"/>
        <v>0</v>
      </c>
      <c r="BL662" s="23" t="s">
        <v>165</v>
      </c>
      <c r="BM662" s="23" t="s">
        <v>2305</v>
      </c>
    </row>
    <row r="663" spans="2:65" s="1" customFormat="1" ht="16.5" customHeight="1">
      <c r="B663" s="173"/>
      <c r="C663" s="174" t="s">
        <v>1849</v>
      </c>
      <c r="D663" s="174" t="s">
        <v>160</v>
      </c>
      <c r="E663" s="175" t="s">
        <v>1960</v>
      </c>
      <c r="F663" s="176" t="s">
        <v>1532</v>
      </c>
      <c r="G663" s="177" t="s">
        <v>1480</v>
      </c>
      <c r="H663" s="178">
        <v>12</v>
      </c>
      <c r="I663" s="179"/>
      <c r="J663" s="180">
        <f t="shared" si="110"/>
        <v>0</v>
      </c>
      <c r="K663" s="176" t="s">
        <v>5</v>
      </c>
      <c r="L663" s="40"/>
      <c r="M663" s="181" t="s">
        <v>5</v>
      </c>
      <c r="N663" s="182" t="s">
        <v>44</v>
      </c>
      <c r="O663" s="41"/>
      <c r="P663" s="183">
        <f t="shared" si="111"/>
        <v>0</v>
      </c>
      <c r="Q663" s="183">
        <v>0</v>
      </c>
      <c r="R663" s="183">
        <f t="shared" si="112"/>
        <v>0</v>
      </c>
      <c r="S663" s="183">
        <v>0</v>
      </c>
      <c r="T663" s="184">
        <f t="shared" si="113"/>
        <v>0</v>
      </c>
      <c r="AR663" s="23" t="s">
        <v>165</v>
      </c>
      <c r="AT663" s="23" t="s">
        <v>160</v>
      </c>
      <c r="AU663" s="23" t="s">
        <v>165</v>
      </c>
      <c r="AY663" s="23" t="s">
        <v>157</v>
      </c>
      <c r="BE663" s="185">
        <f t="shared" si="114"/>
        <v>0</v>
      </c>
      <c r="BF663" s="185">
        <f t="shared" si="115"/>
        <v>0</v>
      </c>
      <c r="BG663" s="185">
        <f t="shared" si="116"/>
        <v>0</v>
      </c>
      <c r="BH663" s="185">
        <f t="shared" si="117"/>
        <v>0</v>
      </c>
      <c r="BI663" s="185">
        <f t="shared" si="118"/>
        <v>0</v>
      </c>
      <c r="BJ663" s="23" t="s">
        <v>81</v>
      </c>
      <c r="BK663" s="185">
        <f t="shared" si="119"/>
        <v>0</v>
      </c>
      <c r="BL663" s="23" t="s">
        <v>165</v>
      </c>
      <c r="BM663" s="23" t="s">
        <v>2306</v>
      </c>
    </row>
    <row r="664" spans="2:65" s="1" customFormat="1" ht="16.5" customHeight="1">
      <c r="B664" s="173"/>
      <c r="C664" s="174" t="s">
        <v>2307</v>
      </c>
      <c r="D664" s="174" t="s">
        <v>160</v>
      </c>
      <c r="E664" s="175" t="s">
        <v>2308</v>
      </c>
      <c r="F664" s="176" t="s">
        <v>2309</v>
      </c>
      <c r="G664" s="177" t="s">
        <v>1383</v>
      </c>
      <c r="H664" s="178">
        <v>6</v>
      </c>
      <c r="I664" s="179"/>
      <c r="J664" s="180">
        <f t="shared" si="110"/>
        <v>0</v>
      </c>
      <c r="K664" s="176" t="s">
        <v>5</v>
      </c>
      <c r="L664" s="40"/>
      <c r="M664" s="181" t="s">
        <v>5</v>
      </c>
      <c r="N664" s="182" t="s">
        <v>44</v>
      </c>
      <c r="O664" s="41"/>
      <c r="P664" s="183">
        <f t="shared" si="111"/>
        <v>0</v>
      </c>
      <c r="Q664" s="183">
        <v>0</v>
      </c>
      <c r="R664" s="183">
        <f t="shared" si="112"/>
        <v>0</v>
      </c>
      <c r="S664" s="183">
        <v>0</v>
      </c>
      <c r="T664" s="184">
        <f t="shared" si="113"/>
        <v>0</v>
      </c>
      <c r="AR664" s="23" t="s">
        <v>165</v>
      </c>
      <c r="AT664" s="23" t="s">
        <v>160</v>
      </c>
      <c r="AU664" s="23" t="s">
        <v>165</v>
      </c>
      <c r="AY664" s="23" t="s">
        <v>157</v>
      </c>
      <c r="BE664" s="185">
        <f t="shared" si="114"/>
        <v>0</v>
      </c>
      <c r="BF664" s="185">
        <f t="shared" si="115"/>
        <v>0</v>
      </c>
      <c r="BG664" s="185">
        <f t="shared" si="116"/>
        <v>0</v>
      </c>
      <c r="BH664" s="185">
        <f t="shared" si="117"/>
        <v>0</v>
      </c>
      <c r="BI664" s="185">
        <f t="shared" si="118"/>
        <v>0</v>
      </c>
      <c r="BJ664" s="23" t="s">
        <v>81</v>
      </c>
      <c r="BK664" s="185">
        <f t="shared" si="119"/>
        <v>0</v>
      </c>
      <c r="BL664" s="23" t="s">
        <v>165</v>
      </c>
      <c r="BM664" s="23" t="s">
        <v>2310</v>
      </c>
    </row>
    <row r="665" spans="2:47" s="1" customFormat="1" ht="27">
      <c r="B665" s="40"/>
      <c r="D665" s="187" t="s">
        <v>1453</v>
      </c>
      <c r="F665" s="197" t="s">
        <v>1582</v>
      </c>
      <c r="I665" s="148"/>
      <c r="L665" s="40"/>
      <c r="M665" s="196"/>
      <c r="N665" s="41"/>
      <c r="O665" s="41"/>
      <c r="P665" s="41"/>
      <c r="Q665" s="41"/>
      <c r="R665" s="41"/>
      <c r="S665" s="41"/>
      <c r="T665" s="69"/>
      <c r="AT665" s="23" t="s">
        <v>1453</v>
      </c>
      <c r="AU665" s="23" t="s">
        <v>165</v>
      </c>
    </row>
    <row r="666" spans="2:63" s="13" customFormat="1" ht="21.6" customHeight="1">
      <c r="B666" s="219"/>
      <c r="D666" s="220" t="s">
        <v>72</v>
      </c>
      <c r="E666" s="220" t="s">
        <v>1596</v>
      </c>
      <c r="F666" s="220" t="s">
        <v>1597</v>
      </c>
      <c r="I666" s="221"/>
      <c r="J666" s="222">
        <f>BK666</f>
        <v>0</v>
      </c>
      <c r="L666" s="219"/>
      <c r="M666" s="223"/>
      <c r="N666" s="224"/>
      <c r="O666" s="224"/>
      <c r="P666" s="225">
        <f>SUM(P667:P672)</f>
        <v>0</v>
      </c>
      <c r="Q666" s="224"/>
      <c r="R666" s="225">
        <f>SUM(R667:R672)</f>
        <v>0</v>
      </c>
      <c r="S666" s="224"/>
      <c r="T666" s="226">
        <f>SUM(T667:T672)</f>
        <v>0</v>
      </c>
      <c r="AR666" s="220" t="s">
        <v>81</v>
      </c>
      <c r="AT666" s="227" t="s">
        <v>72</v>
      </c>
      <c r="AU666" s="227" t="s">
        <v>158</v>
      </c>
      <c r="AY666" s="220" t="s">
        <v>157</v>
      </c>
      <c r="BK666" s="228">
        <f>SUM(BK667:BK672)</f>
        <v>0</v>
      </c>
    </row>
    <row r="667" spans="2:65" s="1" customFormat="1" ht="16.5" customHeight="1">
      <c r="B667" s="173"/>
      <c r="C667" s="174" t="s">
        <v>1851</v>
      </c>
      <c r="D667" s="174" t="s">
        <v>160</v>
      </c>
      <c r="E667" s="175" t="s">
        <v>2311</v>
      </c>
      <c r="F667" s="176" t="s">
        <v>2312</v>
      </c>
      <c r="G667" s="177" t="s">
        <v>458</v>
      </c>
      <c r="H667" s="178">
        <v>2500</v>
      </c>
      <c r="I667" s="179"/>
      <c r="J667" s="180">
        <f>ROUND(I667*H667,2)</f>
        <v>0</v>
      </c>
      <c r="K667" s="176" t="s">
        <v>5</v>
      </c>
      <c r="L667" s="40"/>
      <c r="M667" s="181" t="s">
        <v>5</v>
      </c>
      <c r="N667" s="182" t="s">
        <v>44</v>
      </c>
      <c r="O667" s="41"/>
      <c r="P667" s="183">
        <f>O667*H667</f>
        <v>0</v>
      </c>
      <c r="Q667" s="183">
        <v>0</v>
      </c>
      <c r="R667" s="183">
        <f>Q667*H667</f>
        <v>0</v>
      </c>
      <c r="S667" s="183">
        <v>0</v>
      </c>
      <c r="T667" s="184">
        <f>S667*H667</f>
        <v>0</v>
      </c>
      <c r="AR667" s="23" t="s">
        <v>165</v>
      </c>
      <c r="AT667" s="23" t="s">
        <v>160</v>
      </c>
      <c r="AU667" s="23" t="s">
        <v>165</v>
      </c>
      <c r="AY667" s="23" t="s">
        <v>157</v>
      </c>
      <c r="BE667" s="185">
        <f>IF(N667="základní",J667,0)</f>
        <v>0</v>
      </c>
      <c r="BF667" s="185">
        <f>IF(N667="snížená",J667,0)</f>
        <v>0</v>
      </c>
      <c r="BG667" s="185">
        <f>IF(N667="zákl. přenesená",J667,0)</f>
        <v>0</v>
      </c>
      <c r="BH667" s="185">
        <f>IF(N667="sníž. přenesená",J667,0)</f>
        <v>0</v>
      </c>
      <c r="BI667" s="185">
        <f>IF(N667="nulová",J667,0)</f>
        <v>0</v>
      </c>
      <c r="BJ667" s="23" t="s">
        <v>81</v>
      </c>
      <c r="BK667" s="185">
        <f>ROUND(I667*H667,2)</f>
        <v>0</v>
      </c>
      <c r="BL667" s="23" t="s">
        <v>165</v>
      </c>
      <c r="BM667" s="23" t="s">
        <v>2313</v>
      </c>
    </row>
    <row r="668" spans="2:47" s="1" customFormat="1" ht="27">
      <c r="B668" s="40"/>
      <c r="D668" s="187" t="s">
        <v>1453</v>
      </c>
      <c r="F668" s="197" t="s">
        <v>2059</v>
      </c>
      <c r="I668" s="148"/>
      <c r="L668" s="40"/>
      <c r="M668" s="196"/>
      <c r="N668" s="41"/>
      <c r="O668" s="41"/>
      <c r="P668" s="41"/>
      <c r="Q668" s="41"/>
      <c r="R668" s="41"/>
      <c r="S668" s="41"/>
      <c r="T668" s="69"/>
      <c r="AT668" s="23" t="s">
        <v>1453</v>
      </c>
      <c r="AU668" s="23" t="s">
        <v>165</v>
      </c>
    </row>
    <row r="669" spans="2:65" s="1" customFormat="1" ht="16.5" customHeight="1">
      <c r="B669" s="173"/>
      <c r="C669" s="174" t="s">
        <v>2314</v>
      </c>
      <c r="D669" s="174" t="s">
        <v>160</v>
      </c>
      <c r="E669" s="175" t="s">
        <v>2315</v>
      </c>
      <c r="F669" s="176" t="s">
        <v>2316</v>
      </c>
      <c r="G669" s="177" t="s">
        <v>458</v>
      </c>
      <c r="H669" s="178">
        <v>12</v>
      </c>
      <c r="I669" s="179"/>
      <c r="J669" s="180">
        <f>ROUND(I669*H669,2)</f>
        <v>0</v>
      </c>
      <c r="K669" s="176" t="s">
        <v>5</v>
      </c>
      <c r="L669" s="40"/>
      <c r="M669" s="181" t="s">
        <v>5</v>
      </c>
      <c r="N669" s="182" t="s">
        <v>44</v>
      </c>
      <c r="O669" s="41"/>
      <c r="P669" s="183">
        <f>O669*H669</f>
        <v>0</v>
      </c>
      <c r="Q669" s="183">
        <v>0</v>
      </c>
      <c r="R669" s="183">
        <f>Q669*H669</f>
        <v>0</v>
      </c>
      <c r="S669" s="183">
        <v>0</v>
      </c>
      <c r="T669" s="184">
        <f>S669*H669</f>
        <v>0</v>
      </c>
      <c r="AR669" s="23" t="s">
        <v>165</v>
      </c>
      <c r="AT669" s="23" t="s">
        <v>160</v>
      </c>
      <c r="AU669" s="23" t="s">
        <v>165</v>
      </c>
      <c r="AY669" s="23" t="s">
        <v>157</v>
      </c>
      <c r="BE669" s="185">
        <f>IF(N669="základní",J669,0)</f>
        <v>0</v>
      </c>
      <c r="BF669" s="185">
        <f>IF(N669="snížená",J669,0)</f>
        <v>0</v>
      </c>
      <c r="BG669" s="185">
        <f>IF(N669="zákl. přenesená",J669,0)</f>
        <v>0</v>
      </c>
      <c r="BH669" s="185">
        <f>IF(N669="sníž. přenesená",J669,0)</f>
        <v>0</v>
      </c>
      <c r="BI669" s="185">
        <f>IF(N669="nulová",J669,0)</f>
        <v>0</v>
      </c>
      <c r="BJ669" s="23" t="s">
        <v>81</v>
      </c>
      <c r="BK669" s="185">
        <f>ROUND(I669*H669,2)</f>
        <v>0</v>
      </c>
      <c r="BL669" s="23" t="s">
        <v>165</v>
      </c>
      <c r="BM669" s="23" t="s">
        <v>2317</v>
      </c>
    </row>
    <row r="670" spans="2:47" s="1" customFormat="1" ht="27">
      <c r="B670" s="40"/>
      <c r="D670" s="187" t="s">
        <v>1453</v>
      </c>
      <c r="F670" s="197" t="s">
        <v>2059</v>
      </c>
      <c r="I670" s="148"/>
      <c r="L670" s="40"/>
      <c r="M670" s="196"/>
      <c r="N670" s="41"/>
      <c r="O670" s="41"/>
      <c r="P670" s="41"/>
      <c r="Q670" s="41"/>
      <c r="R670" s="41"/>
      <c r="S670" s="41"/>
      <c r="T670" s="69"/>
      <c r="AT670" s="23" t="s">
        <v>1453</v>
      </c>
      <c r="AU670" s="23" t="s">
        <v>165</v>
      </c>
    </row>
    <row r="671" spans="2:65" s="1" customFormat="1" ht="16.5" customHeight="1">
      <c r="B671" s="173"/>
      <c r="C671" s="174" t="s">
        <v>1854</v>
      </c>
      <c r="D671" s="174" t="s">
        <v>160</v>
      </c>
      <c r="E671" s="175" t="s">
        <v>2318</v>
      </c>
      <c r="F671" s="176" t="s">
        <v>2319</v>
      </c>
      <c r="G671" s="177" t="s">
        <v>458</v>
      </c>
      <c r="H671" s="178">
        <v>250</v>
      </c>
      <c r="I671" s="179"/>
      <c r="J671" s="180">
        <f>ROUND(I671*H671,2)</f>
        <v>0</v>
      </c>
      <c r="K671" s="176" t="s">
        <v>5</v>
      </c>
      <c r="L671" s="40"/>
      <c r="M671" s="181" t="s">
        <v>5</v>
      </c>
      <c r="N671" s="182" t="s">
        <v>44</v>
      </c>
      <c r="O671" s="41"/>
      <c r="P671" s="183">
        <f>O671*H671</f>
        <v>0</v>
      </c>
      <c r="Q671" s="183">
        <v>0</v>
      </c>
      <c r="R671" s="183">
        <f>Q671*H671</f>
        <v>0</v>
      </c>
      <c r="S671" s="183">
        <v>0</v>
      </c>
      <c r="T671" s="184">
        <f>S671*H671</f>
        <v>0</v>
      </c>
      <c r="AR671" s="23" t="s">
        <v>165</v>
      </c>
      <c r="AT671" s="23" t="s">
        <v>160</v>
      </c>
      <c r="AU671" s="23" t="s">
        <v>165</v>
      </c>
      <c r="AY671" s="23" t="s">
        <v>157</v>
      </c>
      <c r="BE671" s="185">
        <f>IF(N671="základní",J671,0)</f>
        <v>0</v>
      </c>
      <c r="BF671" s="185">
        <f>IF(N671="snížená",J671,0)</f>
        <v>0</v>
      </c>
      <c r="BG671" s="185">
        <f>IF(N671="zákl. přenesená",J671,0)</f>
        <v>0</v>
      </c>
      <c r="BH671" s="185">
        <f>IF(N671="sníž. přenesená",J671,0)</f>
        <v>0</v>
      </c>
      <c r="BI671" s="185">
        <f>IF(N671="nulová",J671,0)</f>
        <v>0</v>
      </c>
      <c r="BJ671" s="23" t="s">
        <v>81</v>
      </c>
      <c r="BK671" s="185">
        <f>ROUND(I671*H671,2)</f>
        <v>0</v>
      </c>
      <c r="BL671" s="23" t="s">
        <v>165</v>
      </c>
      <c r="BM671" s="23" t="s">
        <v>2320</v>
      </c>
    </row>
    <row r="672" spans="2:47" s="1" customFormat="1" ht="27">
      <c r="B672" s="40"/>
      <c r="D672" s="187" t="s">
        <v>1453</v>
      </c>
      <c r="F672" s="197" t="s">
        <v>2059</v>
      </c>
      <c r="I672" s="148"/>
      <c r="L672" s="40"/>
      <c r="M672" s="196"/>
      <c r="N672" s="41"/>
      <c r="O672" s="41"/>
      <c r="P672" s="41"/>
      <c r="Q672" s="41"/>
      <c r="R672" s="41"/>
      <c r="S672" s="41"/>
      <c r="T672" s="69"/>
      <c r="AT672" s="23" t="s">
        <v>1453</v>
      </c>
      <c r="AU672" s="23" t="s">
        <v>165</v>
      </c>
    </row>
    <row r="673" spans="2:63" s="13" customFormat="1" ht="21.6" customHeight="1">
      <c r="B673" s="219"/>
      <c r="D673" s="220" t="s">
        <v>72</v>
      </c>
      <c r="E673" s="220" t="s">
        <v>1600</v>
      </c>
      <c r="F673" s="220" t="s">
        <v>1601</v>
      </c>
      <c r="I673" s="221"/>
      <c r="J673" s="222">
        <f>BK673</f>
        <v>0</v>
      </c>
      <c r="L673" s="219"/>
      <c r="M673" s="223"/>
      <c r="N673" s="224"/>
      <c r="O673" s="224"/>
      <c r="P673" s="225">
        <f>SUM(P674:P677)</f>
        <v>0</v>
      </c>
      <c r="Q673" s="224"/>
      <c r="R673" s="225">
        <f>SUM(R674:R677)</f>
        <v>0</v>
      </c>
      <c r="S673" s="224"/>
      <c r="T673" s="226">
        <f>SUM(T674:T677)</f>
        <v>0</v>
      </c>
      <c r="AR673" s="220" t="s">
        <v>81</v>
      </c>
      <c r="AT673" s="227" t="s">
        <v>72</v>
      </c>
      <c r="AU673" s="227" t="s">
        <v>158</v>
      </c>
      <c r="AY673" s="220" t="s">
        <v>157</v>
      </c>
      <c r="BK673" s="228">
        <f>SUM(BK674:BK677)</f>
        <v>0</v>
      </c>
    </row>
    <row r="674" spans="2:65" s="1" customFormat="1" ht="16.5" customHeight="1">
      <c r="B674" s="173"/>
      <c r="C674" s="174" t="s">
        <v>2321</v>
      </c>
      <c r="D674" s="174" t="s">
        <v>160</v>
      </c>
      <c r="E674" s="175" t="s">
        <v>2322</v>
      </c>
      <c r="F674" s="176" t="s">
        <v>2323</v>
      </c>
      <c r="G674" s="177" t="s">
        <v>458</v>
      </c>
      <c r="H674" s="178">
        <v>2500</v>
      </c>
      <c r="I674" s="179"/>
      <c r="J674" s="180">
        <f>ROUND(I674*H674,2)</f>
        <v>0</v>
      </c>
      <c r="K674" s="176" t="s">
        <v>5</v>
      </c>
      <c r="L674" s="40"/>
      <c r="M674" s="181" t="s">
        <v>5</v>
      </c>
      <c r="N674" s="182" t="s">
        <v>44</v>
      </c>
      <c r="O674" s="41"/>
      <c r="P674" s="183">
        <f>O674*H674</f>
        <v>0</v>
      </c>
      <c r="Q674" s="183">
        <v>0</v>
      </c>
      <c r="R674" s="183">
        <f>Q674*H674</f>
        <v>0</v>
      </c>
      <c r="S674" s="183">
        <v>0</v>
      </c>
      <c r="T674" s="184">
        <f>S674*H674</f>
        <v>0</v>
      </c>
      <c r="AR674" s="23" t="s">
        <v>165</v>
      </c>
      <c r="AT674" s="23" t="s">
        <v>160</v>
      </c>
      <c r="AU674" s="23" t="s">
        <v>165</v>
      </c>
      <c r="AY674" s="23" t="s">
        <v>157</v>
      </c>
      <c r="BE674" s="185">
        <f>IF(N674="základní",J674,0)</f>
        <v>0</v>
      </c>
      <c r="BF674" s="185">
        <f>IF(N674="snížená",J674,0)</f>
        <v>0</v>
      </c>
      <c r="BG674" s="185">
        <f>IF(N674="zákl. přenesená",J674,0)</f>
        <v>0</v>
      </c>
      <c r="BH674" s="185">
        <f>IF(N674="sníž. přenesená",J674,0)</f>
        <v>0</v>
      </c>
      <c r="BI674" s="185">
        <f>IF(N674="nulová",J674,0)</f>
        <v>0</v>
      </c>
      <c r="BJ674" s="23" t="s">
        <v>81</v>
      </c>
      <c r="BK674" s="185">
        <f>ROUND(I674*H674,2)</f>
        <v>0</v>
      </c>
      <c r="BL674" s="23" t="s">
        <v>165</v>
      </c>
      <c r="BM674" s="23" t="s">
        <v>2324</v>
      </c>
    </row>
    <row r="675" spans="2:65" s="1" customFormat="1" ht="16.5" customHeight="1">
      <c r="B675" s="173"/>
      <c r="C675" s="174" t="s">
        <v>1856</v>
      </c>
      <c r="D675" s="174" t="s">
        <v>160</v>
      </c>
      <c r="E675" s="175" t="s">
        <v>2325</v>
      </c>
      <c r="F675" s="176" t="s">
        <v>2326</v>
      </c>
      <c r="G675" s="177" t="s">
        <v>458</v>
      </c>
      <c r="H675" s="178">
        <v>12</v>
      </c>
      <c r="I675" s="179"/>
      <c r="J675" s="180">
        <f>ROUND(I675*H675,2)</f>
        <v>0</v>
      </c>
      <c r="K675" s="176" t="s">
        <v>5</v>
      </c>
      <c r="L675" s="40"/>
      <c r="M675" s="181" t="s">
        <v>5</v>
      </c>
      <c r="N675" s="182" t="s">
        <v>44</v>
      </c>
      <c r="O675" s="41"/>
      <c r="P675" s="183">
        <f>O675*H675</f>
        <v>0</v>
      </c>
      <c r="Q675" s="183">
        <v>0</v>
      </c>
      <c r="R675" s="183">
        <f>Q675*H675</f>
        <v>0</v>
      </c>
      <c r="S675" s="183">
        <v>0</v>
      </c>
      <c r="T675" s="184">
        <f>S675*H675</f>
        <v>0</v>
      </c>
      <c r="AR675" s="23" t="s">
        <v>165</v>
      </c>
      <c r="AT675" s="23" t="s">
        <v>160</v>
      </c>
      <c r="AU675" s="23" t="s">
        <v>165</v>
      </c>
      <c r="AY675" s="23" t="s">
        <v>157</v>
      </c>
      <c r="BE675" s="185">
        <f>IF(N675="základní",J675,0)</f>
        <v>0</v>
      </c>
      <c r="BF675" s="185">
        <f>IF(N675="snížená",J675,0)</f>
        <v>0</v>
      </c>
      <c r="BG675" s="185">
        <f>IF(N675="zákl. přenesená",J675,0)</f>
        <v>0</v>
      </c>
      <c r="BH675" s="185">
        <f>IF(N675="sníž. přenesená",J675,0)</f>
        <v>0</v>
      </c>
      <c r="BI675" s="185">
        <f>IF(N675="nulová",J675,0)</f>
        <v>0</v>
      </c>
      <c r="BJ675" s="23" t="s">
        <v>81</v>
      </c>
      <c r="BK675" s="185">
        <f>ROUND(I675*H675,2)</f>
        <v>0</v>
      </c>
      <c r="BL675" s="23" t="s">
        <v>165</v>
      </c>
      <c r="BM675" s="23" t="s">
        <v>2327</v>
      </c>
    </row>
    <row r="676" spans="2:65" s="1" customFormat="1" ht="16.5" customHeight="1">
      <c r="B676" s="173"/>
      <c r="C676" s="174" t="s">
        <v>2328</v>
      </c>
      <c r="D676" s="174" t="s">
        <v>160</v>
      </c>
      <c r="E676" s="175" t="s">
        <v>2329</v>
      </c>
      <c r="F676" s="176" t="s">
        <v>2330</v>
      </c>
      <c r="G676" s="177" t="s">
        <v>458</v>
      </c>
      <c r="H676" s="178">
        <v>340</v>
      </c>
      <c r="I676" s="179"/>
      <c r="J676" s="180">
        <f>ROUND(I676*H676,2)</f>
        <v>0</v>
      </c>
      <c r="K676" s="176" t="s">
        <v>5</v>
      </c>
      <c r="L676" s="40"/>
      <c r="M676" s="181" t="s">
        <v>5</v>
      </c>
      <c r="N676" s="182" t="s">
        <v>44</v>
      </c>
      <c r="O676" s="41"/>
      <c r="P676" s="183">
        <f>O676*H676</f>
        <v>0</v>
      </c>
      <c r="Q676" s="183">
        <v>0</v>
      </c>
      <c r="R676" s="183">
        <f>Q676*H676</f>
        <v>0</v>
      </c>
      <c r="S676" s="183">
        <v>0</v>
      </c>
      <c r="T676" s="184">
        <f>S676*H676</f>
        <v>0</v>
      </c>
      <c r="AR676" s="23" t="s">
        <v>165</v>
      </c>
      <c r="AT676" s="23" t="s">
        <v>160</v>
      </c>
      <c r="AU676" s="23" t="s">
        <v>165</v>
      </c>
      <c r="AY676" s="23" t="s">
        <v>157</v>
      </c>
      <c r="BE676" s="185">
        <f>IF(N676="základní",J676,0)</f>
        <v>0</v>
      </c>
      <c r="BF676" s="185">
        <f>IF(N676="snížená",J676,0)</f>
        <v>0</v>
      </c>
      <c r="BG676" s="185">
        <f>IF(N676="zákl. přenesená",J676,0)</f>
        <v>0</v>
      </c>
      <c r="BH676" s="185">
        <f>IF(N676="sníž. přenesená",J676,0)</f>
        <v>0</v>
      </c>
      <c r="BI676" s="185">
        <f>IF(N676="nulová",J676,0)</f>
        <v>0</v>
      </c>
      <c r="BJ676" s="23" t="s">
        <v>81</v>
      </c>
      <c r="BK676" s="185">
        <f>ROUND(I676*H676,2)</f>
        <v>0</v>
      </c>
      <c r="BL676" s="23" t="s">
        <v>165</v>
      </c>
      <c r="BM676" s="23" t="s">
        <v>2331</v>
      </c>
    </row>
    <row r="677" spans="2:47" s="1" customFormat="1" ht="27">
      <c r="B677" s="40"/>
      <c r="D677" s="187" t="s">
        <v>1453</v>
      </c>
      <c r="F677" s="197" t="s">
        <v>1582</v>
      </c>
      <c r="I677" s="148"/>
      <c r="L677" s="40"/>
      <c r="M677" s="196"/>
      <c r="N677" s="41"/>
      <c r="O677" s="41"/>
      <c r="P677" s="41"/>
      <c r="Q677" s="41"/>
      <c r="R677" s="41"/>
      <c r="S677" s="41"/>
      <c r="T677" s="69"/>
      <c r="AT677" s="23" t="s">
        <v>1453</v>
      </c>
      <c r="AU677" s="23" t="s">
        <v>165</v>
      </c>
    </row>
    <row r="678" spans="2:63" s="13" customFormat="1" ht="21.6" customHeight="1">
      <c r="B678" s="219"/>
      <c r="D678" s="220" t="s">
        <v>72</v>
      </c>
      <c r="E678" s="220" t="s">
        <v>1533</v>
      </c>
      <c r="F678" s="220" t="s">
        <v>1534</v>
      </c>
      <c r="I678" s="221"/>
      <c r="J678" s="222">
        <f>BK678</f>
        <v>0</v>
      </c>
      <c r="L678" s="219"/>
      <c r="M678" s="223"/>
      <c r="N678" s="224"/>
      <c r="O678" s="224"/>
      <c r="P678" s="225">
        <f>SUM(P679:P687)</f>
        <v>0</v>
      </c>
      <c r="Q678" s="224"/>
      <c r="R678" s="225">
        <f>SUM(R679:R687)</f>
        <v>0</v>
      </c>
      <c r="S678" s="224"/>
      <c r="T678" s="226">
        <f>SUM(T679:T687)</f>
        <v>0</v>
      </c>
      <c r="AR678" s="220" t="s">
        <v>81</v>
      </c>
      <c r="AT678" s="227" t="s">
        <v>72</v>
      </c>
      <c r="AU678" s="227" t="s">
        <v>158</v>
      </c>
      <c r="AY678" s="220" t="s">
        <v>157</v>
      </c>
      <c r="BK678" s="228">
        <f>SUM(BK679:BK687)</f>
        <v>0</v>
      </c>
    </row>
    <row r="679" spans="2:65" s="1" customFormat="1" ht="16.5" customHeight="1">
      <c r="B679" s="173"/>
      <c r="C679" s="174" t="s">
        <v>1859</v>
      </c>
      <c r="D679" s="174" t="s">
        <v>160</v>
      </c>
      <c r="E679" s="175" t="s">
        <v>1604</v>
      </c>
      <c r="F679" s="176" t="s">
        <v>1538</v>
      </c>
      <c r="G679" s="177" t="s">
        <v>1452</v>
      </c>
      <c r="H679" s="178">
        <v>1</v>
      </c>
      <c r="I679" s="179"/>
      <c r="J679" s="180">
        <f aca="true" t="shared" si="120" ref="J679:J687">ROUND(I679*H679,2)</f>
        <v>0</v>
      </c>
      <c r="K679" s="176" t="s">
        <v>5</v>
      </c>
      <c r="L679" s="40"/>
      <c r="M679" s="181" t="s">
        <v>5</v>
      </c>
      <c r="N679" s="182" t="s">
        <v>44</v>
      </c>
      <c r="O679" s="41"/>
      <c r="P679" s="183">
        <f aca="true" t="shared" si="121" ref="P679:P687">O679*H679</f>
        <v>0</v>
      </c>
      <c r="Q679" s="183">
        <v>0</v>
      </c>
      <c r="R679" s="183">
        <f aca="true" t="shared" si="122" ref="R679:R687">Q679*H679</f>
        <v>0</v>
      </c>
      <c r="S679" s="183">
        <v>0</v>
      </c>
      <c r="T679" s="184">
        <f aca="true" t="shared" si="123" ref="T679:T687">S679*H679</f>
        <v>0</v>
      </c>
      <c r="AR679" s="23" t="s">
        <v>165</v>
      </c>
      <c r="AT679" s="23" t="s">
        <v>160</v>
      </c>
      <c r="AU679" s="23" t="s">
        <v>165</v>
      </c>
      <c r="AY679" s="23" t="s">
        <v>157</v>
      </c>
      <c r="BE679" s="185">
        <f aca="true" t="shared" si="124" ref="BE679:BE687">IF(N679="základní",J679,0)</f>
        <v>0</v>
      </c>
      <c r="BF679" s="185">
        <f aca="true" t="shared" si="125" ref="BF679:BF687">IF(N679="snížená",J679,0)</f>
        <v>0</v>
      </c>
      <c r="BG679" s="185">
        <f aca="true" t="shared" si="126" ref="BG679:BG687">IF(N679="zákl. přenesená",J679,0)</f>
        <v>0</v>
      </c>
      <c r="BH679" s="185">
        <f aca="true" t="shared" si="127" ref="BH679:BH687">IF(N679="sníž. přenesená",J679,0)</f>
        <v>0</v>
      </c>
      <c r="BI679" s="185">
        <f aca="true" t="shared" si="128" ref="BI679:BI687">IF(N679="nulová",J679,0)</f>
        <v>0</v>
      </c>
      <c r="BJ679" s="23" t="s">
        <v>81</v>
      </c>
      <c r="BK679" s="185">
        <f aca="true" t="shared" si="129" ref="BK679:BK687">ROUND(I679*H679,2)</f>
        <v>0</v>
      </c>
      <c r="BL679" s="23" t="s">
        <v>165</v>
      </c>
      <c r="BM679" s="23" t="s">
        <v>2332</v>
      </c>
    </row>
    <row r="680" spans="2:65" s="1" customFormat="1" ht="16.5" customHeight="1">
      <c r="B680" s="173"/>
      <c r="C680" s="174" t="s">
        <v>2333</v>
      </c>
      <c r="D680" s="174" t="s">
        <v>160</v>
      </c>
      <c r="E680" s="175" t="s">
        <v>1605</v>
      </c>
      <c r="F680" s="176" t="s">
        <v>1540</v>
      </c>
      <c r="G680" s="177" t="s">
        <v>1480</v>
      </c>
      <c r="H680" s="178">
        <v>1</v>
      </c>
      <c r="I680" s="179"/>
      <c r="J680" s="180">
        <f t="shared" si="120"/>
        <v>0</v>
      </c>
      <c r="K680" s="176" t="s">
        <v>5</v>
      </c>
      <c r="L680" s="40"/>
      <c r="M680" s="181" t="s">
        <v>5</v>
      </c>
      <c r="N680" s="182" t="s">
        <v>44</v>
      </c>
      <c r="O680" s="41"/>
      <c r="P680" s="183">
        <f t="shared" si="121"/>
        <v>0</v>
      </c>
      <c r="Q680" s="183">
        <v>0</v>
      </c>
      <c r="R680" s="183">
        <f t="shared" si="122"/>
        <v>0</v>
      </c>
      <c r="S680" s="183">
        <v>0</v>
      </c>
      <c r="T680" s="184">
        <f t="shared" si="123"/>
        <v>0</v>
      </c>
      <c r="AR680" s="23" t="s">
        <v>165</v>
      </c>
      <c r="AT680" s="23" t="s">
        <v>160</v>
      </c>
      <c r="AU680" s="23" t="s">
        <v>165</v>
      </c>
      <c r="AY680" s="23" t="s">
        <v>157</v>
      </c>
      <c r="BE680" s="185">
        <f t="shared" si="124"/>
        <v>0</v>
      </c>
      <c r="BF680" s="185">
        <f t="shared" si="125"/>
        <v>0</v>
      </c>
      <c r="BG680" s="185">
        <f t="shared" si="126"/>
        <v>0</v>
      </c>
      <c r="BH680" s="185">
        <f t="shared" si="127"/>
        <v>0</v>
      </c>
      <c r="BI680" s="185">
        <f t="shared" si="128"/>
        <v>0</v>
      </c>
      <c r="BJ680" s="23" t="s">
        <v>81</v>
      </c>
      <c r="BK680" s="185">
        <f t="shared" si="129"/>
        <v>0</v>
      </c>
      <c r="BL680" s="23" t="s">
        <v>165</v>
      </c>
      <c r="BM680" s="23" t="s">
        <v>2334</v>
      </c>
    </row>
    <row r="681" spans="2:65" s="1" customFormat="1" ht="16.5" customHeight="1">
      <c r="B681" s="173"/>
      <c r="C681" s="174" t="s">
        <v>1866</v>
      </c>
      <c r="D681" s="174" t="s">
        <v>160</v>
      </c>
      <c r="E681" s="175" t="s">
        <v>1850</v>
      </c>
      <c r="F681" s="176" t="s">
        <v>1544</v>
      </c>
      <c r="G681" s="177" t="s">
        <v>1383</v>
      </c>
      <c r="H681" s="178">
        <v>8</v>
      </c>
      <c r="I681" s="179"/>
      <c r="J681" s="180">
        <f t="shared" si="120"/>
        <v>0</v>
      </c>
      <c r="K681" s="176" t="s">
        <v>5</v>
      </c>
      <c r="L681" s="40"/>
      <c r="M681" s="181" t="s">
        <v>5</v>
      </c>
      <c r="N681" s="182" t="s">
        <v>44</v>
      </c>
      <c r="O681" s="41"/>
      <c r="P681" s="183">
        <f t="shared" si="121"/>
        <v>0</v>
      </c>
      <c r="Q681" s="183">
        <v>0</v>
      </c>
      <c r="R681" s="183">
        <f t="shared" si="122"/>
        <v>0</v>
      </c>
      <c r="S681" s="183">
        <v>0</v>
      </c>
      <c r="T681" s="184">
        <f t="shared" si="123"/>
        <v>0</v>
      </c>
      <c r="AR681" s="23" t="s">
        <v>165</v>
      </c>
      <c r="AT681" s="23" t="s">
        <v>160</v>
      </c>
      <c r="AU681" s="23" t="s">
        <v>165</v>
      </c>
      <c r="AY681" s="23" t="s">
        <v>157</v>
      </c>
      <c r="BE681" s="185">
        <f t="shared" si="124"/>
        <v>0</v>
      </c>
      <c r="BF681" s="185">
        <f t="shared" si="125"/>
        <v>0</v>
      </c>
      <c r="BG681" s="185">
        <f t="shared" si="126"/>
        <v>0</v>
      </c>
      <c r="BH681" s="185">
        <f t="shared" si="127"/>
        <v>0</v>
      </c>
      <c r="BI681" s="185">
        <f t="shared" si="128"/>
        <v>0</v>
      </c>
      <c r="BJ681" s="23" t="s">
        <v>81</v>
      </c>
      <c r="BK681" s="185">
        <f t="shared" si="129"/>
        <v>0</v>
      </c>
      <c r="BL681" s="23" t="s">
        <v>165</v>
      </c>
      <c r="BM681" s="23" t="s">
        <v>2335</v>
      </c>
    </row>
    <row r="682" spans="2:65" s="1" customFormat="1" ht="16.5" customHeight="1">
      <c r="B682" s="173"/>
      <c r="C682" s="174" t="s">
        <v>2336</v>
      </c>
      <c r="D682" s="174" t="s">
        <v>160</v>
      </c>
      <c r="E682" s="175" t="s">
        <v>2337</v>
      </c>
      <c r="F682" s="176" t="s">
        <v>1744</v>
      </c>
      <c r="G682" s="177" t="s">
        <v>1383</v>
      </c>
      <c r="H682" s="178">
        <v>8</v>
      </c>
      <c r="I682" s="179"/>
      <c r="J682" s="180">
        <f t="shared" si="120"/>
        <v>0</v>
      </c>
      <c r="K682" s="176" t="s">
        <v>5</v>
      </c>
      <c r="L682" s="40"/>
      <c r="M682" s="181" t="s">
        <v>5</v>
      </c>
      <c r="N682" s="182" t="s">
        <v>44</v>
      </c>
      <c r="O682" s="41"/>
      <c r="P682" s="183">
        <f t="shared" si="121"/>
        <v>0</v>
      </c>
      <c r="Q682" s="183">
        <v>0</v>
      </c>
      <c r="R682" s="183">
        <f t="shared" si="122"/>
        <v>0</v>
      </c>
      <c r="S682" s="183">
        <v>0</v>
      </c>
      <c r="T682" s="184">
        <f t="shared" si="123"/>
        <v>0</v>
      </c>
      <c r="AR682" s="23" t="s">
        <v>165</v>
      </c>
      <c r="AT682" s="23" t="s">
        <v>160</v>
      </c>
      <c r="AU682" s="23" t="s">
        <v>165</v>
      </c>
      <c r="AY682" s="23" t="s">
        <v>157</v>
      </c>
      <c r="BE682" s="185">
        <f t="shared" si="124"/>
        <v>0</v>
      </c>
      <c r="BF682" s="185">
        <f t="shared" si="125"/>
        <v>0</v>
      </c>
      <c r="BG682" s="185">
        <f t="shared" si="126"/>
        <v>0</v>
      </c>
      <c r="BH682" s="185">
        <f t="shared" si="127"/>
        <v>0</v>
      </c>
      <c r="BI682" s="185">
        <f t="shared" si="128"/>
        <v>0</v>
      </c>
      <c r="BJ682" s="23" t="s">
        <v>81</v>
      </c>
      <c r="BK682" s="185">
        <f t="shared" si="129"/>
        <v>0</v>
      </c>
      <c r="BL682" s="23" t="s">
        <v>165</v>
      </c>
      <c r="BM682" s="23" t="s">
        <v>2338</v>
      </c>
    </row>
    <row r="683" spans="2:65" s="1" customFormat="1" ht="16.5" customHeight="1">
      <c r="B683" s="173"/>
      <c r="C683" s="174" t="s">
        <v>1869</v>
      </c>
      <c r="D683" s="174" t="s">
        <v>160</v>
      </c>
      <c r="E683" s="175" t="s">
        <v>2339</v>
      </c>
      <c r="F683" s="176" t="s">
        <v>2340</v>
      </c>
      <c r="G683" s="177" t="s">
        <v>1383</v>
      </c>
      <c r="H683" s="178">
        <v>8</v>
      </c>
      <c r="I683" s="179"/>
      <c r="J683" s="180">
        <f t="shared" si="120"/>
        <v>0</v>
      </c>
      <c r="K683" s="176" t="s">
        <v>5</v>
      </c>
      <c r="L683" s="40"/>
      <c r="M683" s="181" t="s">
        <v>5</v>
      </c>
      <c r="N683" s="182" t="s">
        <v>44</v>
      </c>
      <c r="O683" s="41"/>
      <c r="P683" s="183">
        <f t="shared" si="121"/>
        <v>0</v>
      </c>
      <c r="Q683" s="183">
        <v>0</v>
      </c>
      <c r="R683" s="183">
        <f t="shared" si="122"/>
        <v>0</v>
      </c>
      <c r="S683" s="183">
        <v>0</v>
      </c>
      <c r="T683" s="184">
        <f t="shared" si="123"/>
        <v>0</v>
      </c>
      <c r="AR683" s="23" t="s">
        <v>165</v>
      </c>
      <c r="AT683" s="23" t="s">
        <v>160</v>
      </c>
      <c r="AU683" s="23" t="s">
        <v>165</v>
      </c>
      <c r="AY683" s="23" t="s">
        <v>157</v>
      </c>
      <c r="BE683" s="185">
        <f t="shared" si="124"/>
        <v>0</v>
      </c>
      <c r="BF683" s="185">
        <f t="shared" si="125"/>
        <v>0</v>
      </c>
      <c r="BG683" s="185">
        <f t="shared" si="126"/>
        <v>0</v>
      </c>
      <c r="BH683" s="185">
        <f t="shared" si="127"/>
        <v>0</v>
      </c>
      <c r="BI683" s="185">
        <f t="shared" si="128"/>
        <v>0</v>
      </c>
      <c r="BJ683" s="23" t="s">
        <v>81</v>
      </c>
      <c r="BK683" s="185">
        <f t="shared" si="129"/>
        <v>0</v>
      </c>
      <c r="BL683" s="23" t="s">
        <v>165</v>
      </c>
      <c r="BM683" s="23" t="s">
        <v>2341</v>
      </c>
    </row>
    <row r="684" spans="2:65" s="1" customFormat="1" ht="16.5" customHeight="1">
      <c r="B684" s="173"/>
      <c r="C684" s="174" t="s">
        <v>2342</v>
      </c>
      <c r="D684" s="174" t="s">
        <v>160</v>
      </c>
      <c r="E684" s="175" t="s">
        <v>2343</v>
      </c>
      <c r="F684" s="176" t="s">
        <v>2344</v>
      </c>
      <c r="G684" s="177" t="s">
        <v>1452</v>
      </c>
      <c r="H684" s="178">
        <v>1</v>
      </c>
      <c r="I684" s="179"/>
      <c r="J684" s="180">
        <f t="shared" si="120"/>
        <v>0</v>
      </c>
      <c r="K684" s="176" t="s">
        <v>5</v>
      </c>
      <c r="L684" s="40"/>
      <c r="M684" s="181" t="s">
        <v>5</v>
      </c>
      <c r="N684" s="182" t="s">
        <v>44</v>
      </c>
      <c r="O684" s="41"/>
      <c r="P684" s="183">
        <f t="shared" si="121"/>
        <v>0</v>
      </c>
      <c r="Q684" s="183">
        <v>0</v>
      </c>
      <c r="R684" s="183">
        <f t="shared" si="122"/>
        <v>0</v>
      </c>
      <c r="S684" s="183">
        <v>0</v>
      </c>
      <c r="T684" s="184">
        <f t="shared" si="123"/>
        <v>0</v>
      </c>
      <c r="AR684" s="23" t="s">
        <v>165</v>
      </c>
      <c r="AT684" s="23" t="s">
        <v>160</v>
      </c>
      <c r="AU684" s="23" t="s">
        <v>165</v>
      </c>
      <c r="AY684" s="23" t="s">
        <v>157</v>
      </c>
      <c r="BE684" s="185">
        <f t="shared" si="124"/>
        <v>0</v>
      </c>
      <c r="BF684" s="185">
        <f t="shared" si="125"/>
        <v>0</v>
      </c>
      <c r="BG684" s="185">
        <f t="shared" si="126"/>
        <v>0</v>
      </c>
      <c r="BH684" s="185">
        <f t="shared" si="127"/>
        <v>0</v>
      </c>
      <c r="BI684" s="185">
        <f t="shared" si="128"/>
        <v>0</v>
      </c>
      <c r="BJ684" s="23" t="s">
        <v>81</v>
      </c>
      <c r="BK684" s="185">
        <f t="shared" si="129"/>
        <v>0</v>
      </c>
      <c r="BL684" s="23" t="s">
        <v>165</v>
      </c>
      <c r="BM684" s="23" t="s">
        <v>2345</v>
      </c>
    </row>
    <row r="685" spans="2:65" s="1" customFormat="1" ht="16.5" customHeight="1">
      <c r="B685" s="173"/>
      <c r="C685" s="174" t="s">
        <v>1872</v>
      </c>
      <c r="D685" s="174" t="s">
        <v>160</v>
      </c>
      <c r="E685" s="175" t="s">
        <v>2346</v>
      </c>
      <c r="F685" s="176" t="s">
        <v>1853</v>
      </c>
      <c r="G685" s="177" t="s">
        <v>1452</v>
      </c>
      <c r="H685" s="178">
        <v>1</v>
      </c>
      <c r="I685" s="179"/>
      <c r="J685" s="180">
        <f t="shared" si="120"/>
        <v>0</v>
      </c>
      <c r="K685" s="176" t="s">
        <v>5</v>
      </c>
      <c r="L685" s="40"/>
      <c r="M685" s="181" t="s">
        <v>5</v>
      </c>
      <c r="N685" s="182" t="s">
        <v>44</v>
      </c>
      <c r="O685" s="41"/>
      <c r="P685" s="183">
        <f t="shared" si="121"/>
        <v>0</v>
      </c>
      <c r="Q685" s="183">
        <v>0</v>
      </c>
      <c r="R685" s="183">
        <f t="shared" si="122"/>
        <v>0</v>
      </c>
      <c r="S685" s="183">
        <v>0</v>
      </c>
      <c r="T685" s="184">
        <f t="shared" si="123"/>
        <v>0</v>
      </c>
      <c r="AR685" s="23" t="s">
        <v>165</v>
      </c>
      <c r="AT685" s="23" t="s">
        <v>160</v>
      </c>
      <c r="AU685" s="23" t="s">
        <v>165</v>
      </c>
      <c r="AY685" s="23" t="s">
        <v>157</v>
      </c>
      <c r="BE685" s="185">
        <f t="shared" si="124"/>
        <v>0</v>
      </c>
      <c r="BF685" s="185">
        <f t="shared" si="125"/>
        <v>0</v>
      </c>
      <c r="BG685" s="185">
        <f t="shared" si="126"/>
        <v>0</v>
      </c>
      <c r="BH685" s="185">
        <f t="shared" si="127"/>
        <v>0</v>
      </c>
      <c r="BI685" s="185">
        <f t="shared" si="128"/>
        <v>0</v>
      </c>
      <c r="BJ685" s="23" t="s">
        <v>81</v>
      </c>
      <c r="BK685" s="185">
        <f t="shared" si="129"/>
        <v>0</v>
      </c>
      <c r="BL685" s="23" t="s">
        <v>165</v>
      </c>
      <c r="BM685" s="23" t="s">
        <v>2347</v>
      </c>
    </row>
    <row r="686" spans="2:65" s="1" customFormat="1" ht="16.5" customHeight="1">
      <c r="B686" s="173"/>
      <c r="C686" s="174" t="s">
        <v>2348</v>
      </c>
      <c r="D686" s="174" t="s">
        <v>160</v>
      </c>
      <c r="E686" s="175" t="s">
        <v>1942</v>
      </c>
      <c r="F686" s="176" t="s">
        <v>1609</v>
      </c>
      <c r="G686" s="177" t="s">
        <v>1943</v>
      </c>
      <c r="H686" s="178">
        <v>1</v>
      </c>
      <c r="I686" s="179"/>
      <c r="J686" s="180">
        <f t="shared" si="120"/>
        <v>0</v>
      </c>
      <c r="K686" s="176" t="s">
        <v>5</v>
      </c>
      <c r="L686" s="40"/>
      <c r="M686" s="181" t="s">
        <v>5</v>
      </c>
      <c r="N686" s="182" t="s">
        <v>44</v>
      </c>
      <c r="O686" s="41"/>
      <c r="P686" s="183">
        <f t="shared" si="121"/>
        <v>0</v>
      </c>
      <c r="Q686" s="183">
        <v>0</v>
      </c>
      <c r="R686" s="183">
        <f t="shared" si="122"/>
        <v>0</v>
      </c>
      <c r="S686" s="183">
        <v>0</v>
      </c>
      <c r="T686" s="184">
        <f t="shared" si="123"/>
        <v>0</v>
      </c>
      <c r="AR686" s="23" t="s">
        <v>165</v>
      </c>
      <c r="AT686" s="23" t="s">
        <v>160</v>
      </c>
      <c r="AU686" s="23" t="s">
        <v>165</v>
      </c>
      <c r="AY686" s="23" t="s">
        <v>157</v>
      </c>
      <c r="BE686" s="185">
        <f t="shared" si="124"/>
        <v>0</v>
      </c>
      <c r="BF686" s="185">
        <f t="shared" si="125"/>
        <v>0</v>
      </c>
      <c r="BG686" s="185">
        <f t="shared" si="126"/>
        <v>0</v>
      </c>
      <c r="BH686" s="185">
        <f t="shared" si="127"/>
        <v>0</v>
      </c>
      <c r="BI686" s="185">
        <f t="shared" si="128"/>
        <v>0</v>
      </c>
      <c r="BJ686" s="23" t="s">
        <v>81</v>
      </c>
      <c r="BK686" s="185">
        <f t="shared" si="129"/>
        <v>0</v>
      </c>
      <c r="BL686" s="23" t="s">
        <v>165</v>
      </c>
      <c r="BM686" s="23" t="s">
        <v>2349</v>
      </c>
    </row>
    <row r="687" spans="2:65" s="1" customFormat="1" ht="16.5" customHeight="1">
      <c r="B687" s="173"/>
      <c r="C687" s="174" t="s">
        <v>1875</v>
      </c>
      <c r="D687" s="174" t="s">
        <v>160</v>
      </c>
      <c r="E687" s="175" t="s">
        <v>2350</v>
      </c>
      <c r="F687" s="176" t="s">
        <v>1550</v>
      </c>
      <c r="G687" s="177" t="s">
        <v>1005</v>
      </c>
      <c r="H687" s="178">
        <v>1</v>
      </c>
      <c r="I687" s="179"/>
      <c r="J687" s="180">
        <f t="shared" si="120"/>
        <v>0</v>
      </c>
      <c r="K687" s="176" t="s">
        <v>5</v>
      </c>
      <c r="L687" s="40"/>
      <c r="M687" s="181" t="s">
        <v>5</v>
      </c>
      <c r="N687" s="229" t="s">
        <v>44</v>
      </c>
      <c r="O687" s="230"/>
      <c r="P687" s="231">
        <f t="shared" si="121"/>
        <v>0</v>
      </c>
      <c r="Q687" s="231">
        <v>0</v>
      </c>
      <c r="R687" s="231">
        <f t="shared" si="122"/>
        <v>0</v>
      </c>
      <c r="S687" s="231">
        <v>0</v>
      </c>
      <c r="T687" s="232">
        <f t="shared" si="123"/>
        <v>0</v>
      </c>
      <c r="AR687" s="23" t="s">
        <v>165</v>
      </c>
      <c r="AT687" s="23" t="s">
        <v>160</v>
      </c>
      <c r="AU687" s="23" t="s">
        <v>165</v>
      </c>
      <c r="AY687" s="23" t="s">
        <v>157</v>
      </c>
      <c r="BE687" s="185">
        <f t="shared" si="124"/>
        <v>0</v>
      </c>
      <c r="BF687" s="185">
        <f t="shared" si="125"/>
        <v>0</v>
      </c>
      <c r="BG687" s="185">
        <f t="shared" si="126"/>
        <v>0</v>
      </c>
      <c r="BH687" s="185">
        <f t="shared" si="127"/>
        <v>0</v>
      </c>
      <c r="BI687" s="185">
        <f t="shared" si="128"/>
        <v>0</v>
      </c>
      <c r="BJ687" s="23" t="s">
        <v>81</v>
      </c>
      <c r="BK687" s="185">
        <f t="shared" si="129"/>
        <v>0</v>
      </c>
      <c r="BL687" s="23" t="s">
        <v>165</v>
      </c>
      <c r="BM687" s="23" t="s">
        <v>2351</v>
      </c>
    </row>
    <row r="688" spans="2:12" s="1" customFormat="1" ht="6.95" customHeight="1">
      <c r="B688" s="55"/>
      <c r="C688" s="56"/>
      <c r="D688" s="56"/>
      <c r="E688" s="56"/>
      <c r="F688" s="56"/>
      <c r="G688" s="56"/>
      <c r="H688" s="56"/>
      <c r="I688" s="126"/>
      <c r="J688" s="56"/>
      <c r="K688" s="56"/>
      <c r="L688" s="40"/>
    </row>
  </sheetData>
  <autoFilter ref="C131:K687"/>
  <mergeCells count="10">
    <mergeCell ref="J51:J52"/>
    <mergeCell ref="E122:H122"/>
    <mergeCell ref="E124:H12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13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R261"/>
  <sheetViews>
    <sheetView showGridLines="0" workbookViewId="0" topLeftCell="A1">
      <pane ySplit="1" topLeftCell="A221" activePane="bottomLeft" state="frozen"/>
      <selection pane="bottomLeft" activeCell="Y232" sqref="Y232"/>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99"/>
      <c r="C1" s="99"/>
      <c r="D1" s="100" t="s">
        <v>1</v>
      </c>
      <c r="E1" s="99"/>
      <c r="F1" s="101" t="s">
        <v>105</v>
      </c>
      <c r="G1" s="352" t="s">
        <v>106</v>
      </c>
      <c r="H1" s="352"/>
      <c r="I1" s="102"/>
      <c r="J1" s="101" t="s">
        <v>107</v>
      </c>
      <c r="K1" s="100" t="s">
        <v>108</v>
      </c>
      <c r="L1" s="101" t="s">
        <v>109</v>
      </c>
      <c r="M1" s="101"/>
      <c r="N1" s="101"/>
      <c r="O1" s="101"/>
      <c r="P1" s="101"/>
      <c r="Q1" s="101"/>
      <c r="R1" s="101"/>
      <c r="S1" s="101"/>
      <c r="T1" s="10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19" t="s">
        <v>8</v>
      </c>
      <c r="M2" s="320"/>
      <c r="N2" s="320"/>
      <c r="O2" s="320"/>
      <c r="P2" s="320"/>
      <c r="Q2" s="320"/>
      <c r="R2" s="320"/>
      <c r="S2" s="320"/>
      <c r="T2" s="320"/>
      <c r="U2" s="320"/>
      <c r="V2" s="320"/>
      <c r="AT2" s="23" t="s">
        <v>89</v>
      </c>
    </row>
    <row r="3" spans="2:46" ht="6.95" customHeight="1">
      <c r="B3" s="24"/>
      <c r="C3" s="25"/>
      <c r="D3" s="25"/>
      <c r="E3" s="25"/>
      <c r="F3" s="25"/>
      <c r="G3" s="25"/>
      <c r="H3" s="25"/>
      <c r="I3" s="103"/>
      <c r="J3" s="25"/>
      <c r="K3" s="26"/>
      <c r="AT3" s="23" t="s">
        <v>83</v>
      </c>
    </row>
    <row r="4" spans="2:46" ht="36.95" customHeight="1">
      <c r="B4" s="27"/>
      <c r="C4" s="28"/>
      <c r="D4" s="29" t="s">
        <v>110</v>
      </c>
      <c r="E4" s="28"/>
      <c r="F4" s="28"/>
      <c r="G4" s="28"/>
      <c r="H4" s="28"/>
      <c r="I4" s="104"/>
      <c r="J4" s="28"/>
      <c r="K4" s="30"/>
      <c r="M4" s="31" t="s">
        <v>13</v>
      </c>
      <c r="AT4" s="23" t="s">
        <v>6</v>
      </c>
    </row>
    <row r="5" spans="2:11" ht="6.95" customHeight="1">
      <c r="B5" s="27"/>
      <c r="C5" s="28"/>
      <c r="D5" s="28"/>
      <c r="E5" s="28"/>
      <c r="F5" s="28"/>
      <c r="G5" s="28"/>
      <c r="H5" s="28"/>
      <c r="I5" s="104"/>
      <c r="J5" s="28"/>
      <c r="K5" s="30"/>
    </row>
    <row r="6" spans="2:11" ht="15">
      <c r="B6" s="27"/>
      <c r="C6" s="28"/>
      <c r="D6" s="36" t="s">
        <v>19</v>
      </c>
      <c r="E6" s="28"/>
      <c r="F6" s="28"/>
      <c r="G6" s="28"/>
      <c r="H6" s="28"/>
      <c r="I6" s="104"/>
      <c r="J6" s="28"/>
      <c r="K6" s="30"/>
    </row>
    <row r="7" spans="2:11" ht="16.5" customHeight="1">
      <c r="B7" s="27"/>
      <c r="C7" s="28"/>
      <c r="D7" s="28"/>
      <c r="E7" s="353" t="str">
        <f>'Rekapitulace stavby'!K6</f>
        <v>Stavební úpravy 2.NP - 3.NP pavilonu A přestavba dětského oddělení na LDN - 2.část - 2.NP</v>
      </c>
      <c r="F7" s="354"/>
      <c r="G7" s="354"/>
      <c r="H7" s="354"/>
      <c r="I7" s="104"/>
      <c r="J7" s="28"/>
      <c r="K7" s="30"/>
    </row>
    <row r="8" spans="2:11" s="1" customFormat="1" ht="15">
      <c r="B8" s="40"/>
      <c r="C8" s="41"/>
      <c r="D8" s="36" t="s">
        <v>111</v>
      </c>
      <c r="E8" s="41"/>
      <c r="F8" s="41"/>
      <c r="G8" s="41"/>
      <c r="H8" s="41"/>
      <c r="I8" s="105"/>
      <c r="J8" s="41"/>
      <c r="K8" s="44"/>
    </row>
    <row r="9" spans="2:11" s="1" customFormat="1" ht="36.95" customHeight="1">
      <c r="B9" s="40"/>
      <c r="C9" s="41"/>
      <c r="D9" s="41"/>
      <c r="E9" s="355" t="s">
        <v>2352</v>
      </c>
      <c r="F9" s="356"/>
      <c r="G9" s="356"/>
      <c r="H9" s="356"/>
      <c r="I9" s="105"/>
      <c r="J9" s="41"/>
      <c r="K9" s="44"/>
    </row>
    <row r="10" spans="2:11" s="1" customFormat="1" ht="13.5">
      <c r="B10" s="40"/>
      <c r="C10" s="41"/>
      <c r="D10" s="41"/>
      <c r="E10" s="41"/>
      <c r="F10" s="41"/>
      <c r="G10" s="41"/>
      <c r="H10" s="41"/>
      <c r="I10" s="105"/>
      <c r="J10" s="41"/>
      <c r="K10" s="44"/>
    </row>
    <row r="11" spans="2:11" s="1" customFormat="1" ht="14.45" customHeight="1">
      <c r="B11" s="40"/>
      <c r="C11" s="41"/>
      <c r="D11" s="36" t="s">
        <v>21</v>
      </c>
      <c r="E11" s="41"/>
      <c r="F11" s="34" t="s">
        <v>5</v>
      </c>
      <c r="G11" s="41"/>
      <c r="H11" s="41"/>
      <c r="I11" s="106" t="s">
        <v>23</v>
      </c>
      <c r="J11" s="34" t="s">
        <v>5</v>
      </c>
      <c r="K11" s="44"/>
    </row>
    <row r="12" spans="2:11" s="1" customFormat="1" ht="14.45" customHeight="1">
      <c r="B12" s="40"/>
      <c r="C12" s="41"/>
      <c r="D12" s="36" t="s">
        <v>24</v>
      </c>
      <c r="E12" s="41"/>
      <c r="F12" s="34" t="s">
        <v>25</v>
      </c>
      <c r="G12" s="41"/>
      <c r="H12" s="41"/>
      <c r="I12" s="106" t="s">
        <v>26</v>
      </c>
      <c r="J12" s="107" t="str">
        <f>'Rekapitulace stavby'!AN8</f>
        <v>27. 12. 2018</v>
      </c>
      <c r="K12" s="44"/>
    </row>
    <row r="13" spans="2:11" s="1" customFormat="1" ht="10.9" customHeight="1">
      <c r="B13" s="40"/>
      <c r="C13" s="41"/>
      <c r="D13" s="41"/>
      <c r="E13" s="41"/>
      <c r="F13" s="41"/>
      <c r="G13" s="41"/>
      <c r="H13" s="41"/>
      <c r="I13" s="105"/>
      <c r="J13" s="41"/>
      <c r="K13" s="44"/>
    </row>
    <row r="14" spans="2:11" s="1" customFormat="1" ht="14.45" customHeight="1">
      <c r="B14" s="40"/>
      <c r="C14" s="41"/>
      <c r="D14" s="36" t="s">
        <v>28</v>
      </c>
      <c r="E14" s="41"/>
      <c r="F14" s="41"/>
      <c r="G14" s="41"/>
      <c r="H14" s="41"/>
      <c r="I14" s="106" t="s">
        <v>29</v>
      </c>
      <c r="J14" s="34" t="str">
        <f>IF('Rekapitulace stavby'!AN10="","",'Rekapitulace stavby'!AN10)</f>
        <v/>
      </c>
      <c r="K14" s="44"/>
    </row>
    <row r="15" spans="2:11" s="1" customFormat="1" ht="18" customHeight="1">
      <c r="B15" s="40"/>
      <c r="C15" s="41"/>
      <c r="D15" s="41"/>
      <c r="E15" s="34" t="str">
        <f>IF('Rekapitulace stavby'!E11="","",'Rekapitulace stavby'!E11)</f>
        <v xml:space="preserve"> </v>
      </c>
      <c r="F15" s="41"/>
      <c r="G15" s="41"/>
      <c r="H15" s="41"/>
      <c r="I15" s="106" t="s">
        <v>31</v>
      </c>
      <c r="J15" s="34" t="str">
        <f>IF('Rekapitulace stavby'!AN11="","",'Rekapitulace stavby'!AN11)</f>
        <v/>
      </c>
      <c r="K15" s="44"/>
    </row>
    <row r="16" spans="2:11" s="1" customFormat="1" ht="6.95" customHeight="1">
      <c r="B16" s="40"/>
      <c r="C16" s="41"/>
      <c r="D16" s="41"/>
      <c r="E16" s="41"/>
      <c r="F16" s="41"/>
      <c r="G16" s="41"/>
      <c r="H16" s="41"/>
      <c r="I16" s="105"/>
      <c r="J16" s="41"/>
      <c r="K16" s="44"/>
    </row>
    <row r="17" spans="2:11" s="1" customFormat="1" ht="14.45" customHeight="1">
      <c r="B17" s="40"/>
      <c r="C17" s="41"/>
      <c r="D17" s="36" t="s">
        <v>32</v>
      </c>
      <c r="E17" s="41"/>
      <c r="F17" s="41"/>
      <c r="G17" s="41"/>
      <c r="H17" s="41"/>
      <c r="I17" s="106" t="s">
        <v>29</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06" t="s">
        <v>31</v>
      </c>
      <c r="J18" s="34" t="str">
        <f>IF('Rekapitulace stavby'!AN14="Vyplň údaj","",IF('Rekapitulace stavby'!AN14="","",'Rekapitulace stavby'!AN14))</f>
        <v/>
      </c>
      <c r="K18" s="44"/>
    </row>
    <row r="19" spans="2:11" s="1" customFormat="1" ht="6.95" customHeight="1">
      <c r="B19" s="40"/>
      <c r="C19" s="41"/>
      <c r="D19" s="41"/>
      <c r="E19" s="41"/>
      <c r="F19" s="41"/>
      <c r="G19" s="41"/>
      <c r="H19" s="41"/>
      <c r="I19" s="105"/>
      <c r="J19" s="41"/>
      <c r="K19" s="44"/>
    </row>
    <row r="20" spans="2:11" s="1" customFormat="1" ht="14.45" customHeight="1">
      <c r="B20" s="40"/>
      <c r="C20" s="41"/>
      <c r="D20" s="36" t="s">
        <v>34</v>
      </c>
      <c r="E20" s="41"/>
      <c r="F20" s="41"/>
      <c r="G20" s="41"/>
      <c r="H20" s="41"/>
      <c r="I20" s="106" t="s">
        <v>29</v>
      </c>
      <c r="J20" s="34" t="s">
        <v>5</v>
      </c>
      <c r="K20" s="44"/>
    </row>
    <row r="21" spans="2:11" s="1" customFormat="1" ht="18" customHeight="1">
      <c r="B21" s="40"/>
      <c r="C21" s="41"/>
      <c r="D21" s="41"/>
      <c r="E21" s="34" t="s">
        <v>35</v>
      </c>
      <c r="F21" s="41"/>
      <c r="G21" s="41"/>
      <c r="H21" s="41"/>
      <c r="I21" s="106" t="s">
        <v>31</v>
      </c>
      <c r="J21" s="34" t="s">
        <v>5</v>
      </c>
      <c r="K21" s="44"/>
    </row>
    <row r="22" spans="2:11" s="1" customFormat="1" ht="6.95" customHeight="1">
      <c r="B22" s="40"/>
      <c r="C22" s="41"/>
      <c r="D22" s="41"/>
      <c r="E22" s="41"/>
      <c r="F22" s="41"/>
      <c r="G22" s="41"/>
      <c r="H22" s="41"/>
      <c r="I22" s="105"/>
      <c r="J22" s="41"/>
      <c r="K22" s="44"/>
    </row>
    <row r="23" spans="2:11" s="1" customFormat="1" ht="14.45" customHeight="1">
      <c r="B23" s="40"/>
      <c r="C23" s="41"/>
      <c r="D23" s="36" t="s">
        <v>37</v>
      </c>
      <c r="E23" s="41"/>
      <c r="F23" s="41"/>
      <c r="G23" s="41"/>
      <c r="H23" s="41"/>
      <c r="I23" s="105"/>
      <c r="J23" s="41"/>
      <c r="K23" s="44"/>
    </row>
    <row r="24" spans="2:11" s="6" customFormat="1" ht="71.25" customHeight="1">
      <c r="B24" s="108"/>
      <c r="C24" s="109"/>
      <c r="D24" s="109"/>
      <c r="E24" s="326" t="s">
        <v>38</v>
      </c>
      <c r="F24" s="326"/>
      <c r="G24" s="326"/>
      <c r="H24" s="326"/>
      <c r="I24" s="110"/>
      <c r="J24" s="109"/>
      <c r="K24" s="111"/>
    </row>
    <row r="25" spans="2:11" s="1" customFormat="1" ht="6.95" customHeight="1">
      <c r="B25" s="40"/>
      <c r="C25" s="41"/>
      <c r="D25" s="41"/>
      <c r="E25" s="41"/>
      <c r="F25" s="41"/>
      <c r="G25" s="41"/>
      <c r="H25" s="41"/>
      <c r="I25" s="105"/>
      <c r="J25" s="41"/>
      <c r="K25" s="44"/>
    </row>
    <row r="26" spans="2:11" s="1" customFormat="1" ht="6.95" customHeight="1">
      <c r="B26" s="40"/>
      <c r="C26" s="41"/>
      <c r="D26" s="67"/>
      <c r="E26" s="67"/>
      <c r="F26" s="67"/>
      <c r="G26" s="67"/>
      <c r="H26" s="67"/>
      <c r="I26" s="112"/>
      <c r="J26" s="67"/>
      <c r="K26" s="113"/>
    </row>
    <row r="27" spans="2:11" s="1" customFormat="1" ht="25.35" customHeight="1">
      <c r="B27" s="40"/>
      <c r="C27" s="41"/>
      <c r="D27" s="114" t="s">
        <v>39</v>
      </c>
      <c r="E27" s="41"/>
      <c r="F27" s="41"/>
      <c r="G27" s="41"/>
      <c r="H27" s="41"/>
      <c r="I27" s="105"/>
      <c r="J27" s="115">
        <f>ROUND(J83,2)</f>
        <v>0</v>
      </c>
      <c r="K27" s="44"/>
    </row>
    <row r="28" spans="2:11" s="1" customFormat="1" ht="6.95" customHeight="1">
      <c r="B28" s="40"/>
      <c r="C28" s="41"/>
      <c r="D28" s="67"/>
      <c r="E28" s="67"/>
      <c r="F28" s="67"/>
      <c r="G28" s="67"/>
      <c r="H28" s="67"/>
      <c r="I28" s="112"/>
      <c r="J28" s="67"/>
      <c r="K28" s="113"/>
    </row>
    <row r="29" spans="2:11" s="1" customFormat="1" ht="14.45" customHeight="1">
      <c r="B29" s="40"/>
      <c r="C29" s="41"/>
      <c r="D29" s="41"/>
      <c r="E29" s="41"/>
      <c r="F29" s="45" t="s">
        <v>41</v>
      </c>
      <c r="G29" s="41"/>
      <c r="H29" s="41"/>
      <c r="I29" s="116" t="s">
        <v>40</v>
      </c>
      <c r="J29" s="45" t="s">
        <v>42</v>
      </c>
      <c r="K29" s="44"/>
    </row>
    <row r="30" spans="2:11" s="1" customFormat="1" ht="14.45" customHeight="1">
      <c r="B30" s="40"/>
      <c r="C30" s="41"/>
      <c r="D30" s="48" t="s">
        <v>43</v>
      </c>
      <c r="E30" s="48" t="s">
        <v>44</v>
      </c>
      <c r="F30" s="117">
        <f>ROUND(SUM(BE83:BE260),2)</f>
        <v>0</v>
      </c>
      <c r="G30" s="41"/>
      <c r="H30" s="41"/>
      <c r="I30" s="118">
        <v>0.21</v>
      </c>
      <c r="J30" s="117">
        <f>ROUND(ROUND((SUM(BE83:BE260)),2)*I30,2)</f>
        <v>0</v>
      </c>
      <c r="K30" s="44"/>
    </row>
    <row r="31" spans="2:11" s="1" customFormat="1" ht="14.45" customHeight="1">
      <c r="B31" s="40"/>
      <c r="C31" s="41"/>
      <c r="D31" s="41"/>
      <c r="E31" s="48" t="s">
        <v>45</v>
      </c>
      <c r="F31" s="117">
        <f>ROUND(SUM(BF83:BF260),2)</f>
        <v>0</v>
      </c>
      <c r="G31" s="41"/>
      <c r="H31" s="41"/>
      <c r="I31" s="118">
        <v>0.15</v>
      </c>
      <c r="J31" s="117">
        <f>ROUND(ROUND((SUM(BF83:BF260)),2)*I31,2)</f>
        <v>0</v>
      </c>
      <c r="K31" s="44"/>
    </row>
    <row r="32" spans="2:11" s="1" customFormat="1" ht="14.45" customHeight="1" hidden="1">
      <c r="B32" s="40"/>
      <c r="C32" s="41"/>
      <c r="D32" s="41"/>
      <c r="E32" s="48" t="s">
        <v>46</v>
      </c>
      <c r="F32" s="117">
        <f>ROUND(SUM(BG83:BG260),2)</f>
        <v>0</v>
      </c>
      <c r="G32" s="41"/>
      <c r="H32" s="41"/>
      <c r="I32" s="118">
        <v>0.21</v>
      </c>
      <c r="J32" s="117">
        <v>0</v>
      </c>
      <c r="K32" s="44"/>
    </row>
    <row r="33" spans="2:11" s="1" customFormat="1" ht="14.45" customHeight="1" hidden="1">
      <c r="B33" s="40"/>
      <c r="C33" s="41"/>
      <c r="D33" s="41"/>
      <c r="E33" s="48" t="s">
        <v>47</v>
      </c>
      <c r="F33" s="117">
        <f>ROUND(SUM(BH83:BH260),2)</f>
        <v>0</v>
      </c>
      <c r="G33" s="41"/>
      <c r="H33" s="41"/>
      <c r="I33" s="118">
        <v>0.15</v>
      </c>
      <c r="J33" s="117">
        <v>0</v>
      </c>
      <c r="K33" s="44"/>
    </row>
    <row r="34" spans="2:11" s="1" customFormat="1" ht="14.45" customHeight="1" hidden="1">
      <c r="B34" s="40"/>
      <c r="C34" s="41"/>
      <c r="D34" s="41"/>
      <c r="E34" s="48" t="s">
        <v>48</v>
      </c>
      <c r="F34" s="117">
        <f>ROUND(SUM(BI83:BI260),2)</f>
        <v>0</v>
      </c>
      <c r="G34" s="41"/>
      <c r="H34" s="41"/>
      <c r="I34" s="118">
        <v>0</v>
      </c>
      <c r="J34" s="117">
        <v>0</v>
      </c>
      <c r="K34" s="44"/>
    </row>
    <row r="35" spans="2:11" s="1" customFormat="1" ht="6.95" customHeight="1">
      <c r="B35" s="40"/>
      <c r="C35" s="41"/>
      <c r="D35" s="41"/>
      <c r="E35" s="41"/>
      <c r="F35" s="41"/>
      <c r="G35" s="41"/>
      <c r="H35" s="41"/>
      <c r="I35" s="105"/>
      <c r="J35" s="41"/>
      <c r="K35" s="44"/>
    </row>
    <row r="36" spans="2:11" s="1" customFormat="1" ht="25.35" customHeight="1">
      <c r="B36" s="40"/>
      <c r="C36" s="119"/>
      <c r="D36" s="120" t="s">
        <v>49</v>
      </c>
      <c r="E36" s="70"/>
      <c r="F36" s="70"/>
      <c r="G36" s="121" t="s">
        <v>50</v>
      </c>
      <c r="H36" s="122" t="s">
        <v>51</v>
      </c>
      <c r="I36" s="123"/>
      <c r="J36" s="124">
        <f>SUM(J27:J34)</f>
        <v>0</v>
      </c>
      <c r="K36" s="125"/>
    </row>
    <row r="37" spans="2:11" s="1" customFormat="1" ht="14.45" customHeight="1">
      <c r="B37" s="55"/>
      <c r="C37" s="56"/>
      <c r="D37" s="56"/>
      <c r="E37" s="56"/>
      <c r="F37" s="56"/>
      <c r="G37" s="56"/>
      <c r="H37" s="56"/>
      <c r="I37" s="126"/>
      <c r="J37" s="56"/>
      <c r="K37" s="57"/>
    </row>
    <row r="41" spans="2:11" s="1" customFormat="1" ht="6.95" customHeight="1">
      <c r="B41" s="58"/>
      <c r="C41" s="59"/>
      <c r="D41" s="59"/>
      <c r="E41" s="59"/>
      <c r="F41" s="59"/>
      <c r="G41" s="59"/>
      <c r="H41" s="59"/>
      <c r="I41" s="127"/>
      <c r="J41" s="59"/>
      <c r="K41" s="128"/>
    </row>
    <row r="42" spans="2:11" s="1" customFormat="1" ht="36.95" customHeight="1">
      <c r="B42" s="40"/>
      <c r="C42" s="29" t="s">
        <v>113</v>
      </c>
      <c r="D42" s="41"/>
      <c r="E42" s="41"/>
      <c r="F42" s="41"/>
      <c r="G42" s="41"/>
      <c r="H42" s="41"/>
      <c r="I42" s="105"/>
      <c r="J42" s="41"/>
      <c r="K42" s="44"/>
    </row>
    <row r="43" spans="2:11" s="1" customFormat="1" ht="6.95" customHeight="1">
      <c r="B43" s="40"/>
      <c r="C43" s="41"/>
      <c r="D43" s="41"/>
      <c r="E43" s="41"/>
      <c r="F43" s="41"/>
      <c r="G43" s="41"/>
      <c r="H43" s="41"/>
      <c r="I43" s="105"/>
      <c r="J43" s="41"/>
      <c r="K43" s="44"/>
    </row>
    <row r="44" spans="2:11" s="1" customFormat="1" ht="14.45" customHeight="1">
      <c r="B44" s="40"/>
      <c r="C44" s="36" t="s">
        <v>19</v>
      </c>
      <c r="D44" s="41"/>
      <c r="E44" s="41"/>
      <c r="F44" s="41"/>
      <c r="G44" s="41"/>
      <c r="H44" s="41"/>
      <c r="I44" s="105"/>
      <c r="J44" s="41"/>
      <c r="K44" s="44"/>
    </row>
    <row r="45" spans="2:11" s="1" customFormat="1" ht="16.5" customHeight="1">
      <c r="B45" s="40"/>
      <c r="C45" s="41"/>
      <c r="D45" s="41"/>
      <c r="E45" s="353" t="str">
        <f>E7</f>
        <v>Stavební úpravy 2.NP - 3.NP pavilonu A přestavba dětského oddělení na LDN - 2.část - 2.NP</v>
      </c>
      <c r="F45" s="354"/>
      <c r="G45" s="354"/>
      <c r="H45" s="354"/>
      <c r="I45" s="105"/>
      <c r="J45" s="41"/>
      <c r="K45" s="44"/>
    </row>
    <row r="46" spans="2:11" s="1" customFormat="1" ht="14.45" customHeight="1">
      <c r="B46" s="40"/>
      <c r="C46" s="36" t="s">
        <v>111</v>
      </c>
      <c r="D46" s="41"/>
      <c r="E46" s="41"/>
      <c r="F46" s="41"/>
      <c r="G46" s="41"/>
      <c r="H46" s="41"/>
      <c r="I46" s="105"/>
      <c r="J46" s="41"/>
      <c r="K46" s="44"/>
    </row>
    <row r="47" spans="2:11" s="1" customFormat="1" ht="17.25" customHeight="1">
      <c r="B47" s="40"/>
      <c r="C47" s="41"/>
      <c r="D47" s="41"/>
      <c r="E47" s="355" t="str">
        <f>E9</f>
        <v>03 - zdravotechnické instalace</v>
      </c>
      <c r="F47" s="356"/>
      <c r="G47" s="356"/>
      <c r="H47" s="356"/>
      <c r="I47" s="105"/>
      <c r="J47" s="41"/>
      <c r="K47" s="44"/>
    </row>
    <row r="48" spans="2:11" s="1" customFormat="1" ht="6.95" customHeight="1">
      <c r="B48" s="40"/>
      <c r="C48" s="41"/>
      <c r="D48" s="41"/>
      <c r="E48" s="41"/>
      <c r="F48" s="41"/>
      <c r="G48" s="41"/>
      <c r="H48" s="41"/>
      <c r="I48" s="105"/>
      <c r="J48" s="41"/>
      <c r="K48" s="44"/>
    </row>
    <row r="49" spans="2:11" s="1" customFormat="1" ht="18" customHeight="1">
      <c r="B49" s="40"/>
      <c r="C49" s="36" t="s">
        <v>24</v>
      </c>
      <c r="D49" s="41"/>
      <c r="E49" s="41"/>
      <c r="F49" s="34" t="str">
        <f>F12</f>
        <v>Jindřichův Hradec</v>
      </c>
      <c r="G49" s="41"/>
      <c r="H49" s="41"/>
      <c r="I49" s="106" t="s">
        <v>26</v>
      </c>
      <c r="J49" s="107" t="str">
        <f>IF(J12="","",J12)</f>
        <v>27. 12. 2018</v>
      </c>
      <c r="K49" s="44"/>
    </row>
    <row r="50" spans="2:11" s="1" customFormat="1" ht="6.95" customHeight="1">
      <c r="B50" s="40"/>
      <c r="C50" s="41"/>
      <c r="D50" s="41"/>
      <c r="E50" s="41"/>
      <c r="F50" s="41"/>
      <c r="G50" s="41"/>
      <c r="H50" s="41"/>
      <c r="I50" s="105"/>
      <c r="J50" s="41"/>
      <c r="K50" s="44"/>
    </row>
    <row r="51" spans="2:11" s="1" customFormat="1" ht="15">
      <c r="B51" s="40"/>
      <c r="C51" s="36" t="s">
        <v>28</v>
      </c>
      <c r="D51" s="41"/>
      <c r="E51" s="41"/>
      <c r="F51" s="34" t="str">
        <f>E15</f>
        <v xml:space="preserve"> </v>
      </c>
      <c r="G51" s="41"/>
      <c r="H51" s="41"/>
      <c r="I51" s="106" t="s">
        <v>34</v>
      </c>
      <c r="J51" s="326" t="str">
        <f>E21</f>
        <v>ATELIER G+G s.r.o.</v>
      </c>
      <c r="K51" s="44"/>
    </row>
    <row r="52" spans="2:11" s="1" customFormat="1" ht="14.45" customHeight="1">
      <c r="B52" s="40"/>
      <c r="C52" s="36" t="s">
        <v>32</v>
      </c>
      <c r="D52" s="41"/>
      <c r="E52" s="41"/>
      <c r="F52" s="34" t="str">
        <f>IF(E18="","",E18)</f>
        <v/>
      </c>
      <c r="G52" s="41"/>
      <c r="H52" s="41"/>
      <c r="I52" s="105"/>
      <c r="J52" s="348"/>
      <c r="K52" s="44"/>
    </row>
    <row r="53" spans="2:11" s="1" customFormat="1" ht="10.35" customHeight="1">
      <c r="B53" s="40"/>
      <c r="C53" s="41"/>
      <c r="D53" s="41"/>
      <c r="E53" s="41"/>
      <c r="F53" s="41"/>
      <c r="G53" s="41"/>
      <c r="H53" s="41"/>
      <c r="I53" s="105"/>
      <c r="J53" s="41"/>
      <c r="K53" s="44"/>
    </row>
    <row r="54" spans="2:11" s="1" customFormat="1" ht="29.25" customHeight="1">
      <c r="B54" s="40"/>
      <c r="C54" s="129" t="s">
        <v>114</v>
      </c>
      <c r="D54" s="119"/>
      <c r="E54" s="119"/>
      <c r="F54" s="119"/>
      <c r="G54" s="119"/>
      <c r="H54" s="119"/>
      <c r="I54" s="130"/>
      <c r="J54" s="131" t="s">
        <v>115</v>
      </c>
      <c r="K54" s="132"/>
    </row>
    <row r="55" spans="2:11" s="1" customFormat="1" ht="10.35" customHeight="1">
      <c r="B55" s="40"/>
      <c r="C55" s="41"/>
      <c r="D55" s="41"/>
      <c r="E55" s="41"/>
      <c r="F55" s="41"/>
      <c r="G55" s="41"/>
      <c r="H55" s="41"/>
      <c r="I55" s="105"/>
      <c r="J55" s="41"/>
      <c r="K55" s="44"/>
    </row>
    <row r="56" spans="2:47" s="1" customFormat="1" ht="29.25" customHeight="1">
      <c r="B56" s="40"/>
      <c r="C56" s="133" t="s">
        <v>116</v>
      </c>
      <c r="D56" s="41"/>
      <c r="E56" s="41"/>
      <c r="F56" s="41"/>
      <c r="G56" s="41"/>
      <c r="H56" s="41"/>
      <c r="I56" s="105"/>
      <c r="J56" s="115">
        <f>J83</f>
        <v>0</v>
      </c>
      <c r="K56" s="44"/>
      <c r="AU56" s="23" t="s">
        <v>117</v>
      </c>
    </row>
    <row r="57" spans="2:11" s="7" customFormat="1" ht="24.95" customHeight="1">
      <c r="B57" s="134"/>
      <c r="C57" s="135"/>
      <c r="D57" s="136" t="s">
        <v>125</v>
      </c>
      <c r="E57" s="137"/>
      <c r="F57" s="137"/>
      <c r="G57" s="137"/>
      <c r="H57" s="137"/>
      <c r="I57" s="138"/>
      <c r="J57" s="139">
        <f>J84</f>
        <v>0</v>
      </c>
      <c r="K57" s="140"/>
    </row>
    <row r="58" spans="2:11" s="8" customFormat="1" ht="19.9" customHeight="1">
      <c r="B58" s="141"/>
      <c r="C58" s="142"/>
      <c r="D58" s="143" t="s">
        <v>2353</v>
      </c>
      <c r="E58" s="144"/>
      <c r="F58" s="144"/>
      <c r="G58" s="144"/>
      <c r="H58" s="144"/>
      <c r="I58" s="145"/>
      <c r="J58" s="146">
        <f>J85</f>
        <v>0</v>
      </c>
      <c r="K58" s="147"/>
    </row>
    <row r="59" spans="2:11" s="8" customFormat="1" ht="19.9" customHeight="1">
      <c r="B59" s="141"/>
      <c r="C59" s="142"/>
      <c r="D59" s="143" t="s">
        <v>2354</v>
      </c>
      <c r="E59" s="144"/>
      <c r="F59" s="144"/>
      <c r="G59" s="144"/>
      <c r="H59" s="144"/>
      <c r="I59" s="145"/>
      <c r="J59" s="146">
        <f>J136</f>
        <v>0</v>
      </c>
      <c r="K59" s="147"/>
    </row>
    <row r="60" spans="2:11" s="8" customFormat="1" ht="19.9" customHeight="1">
      <c r="B60" s="141"/>
      <c r="C60" s="142"/>
      <c r="D60" s="143" t="s">
        <v>127</v>
      </c>
      <c r="E60" s="144"/>
      <c r="F60" s="144"/>
      <c r="G60" s="144"/>
      <c r="H60" s="144"/>
      <c r="I60" s="145"/>
      <c r="J60" s="146">
        <f>J194</f>
        <v>0</v>
      </c>
      <c r="K60" s="147"/>
    </row>
    <row r="61" spans="2:11" s="8" customFormat="1" ht="19.9" customHeight="1">
      <c r="B61" s="141"/>
      <c r="C61" s="142"/>
      <c r="D61" s="143" t="s">
        <v>2355</v>
      </c>
      <c r="E61" s="144"/>
      <c r="F61" s="144"/>
      <c r="G61" s="144"/>
      <c r="H61" s="144"/>
      <c r="I61" s="145"/>
      <c r="J61" s="146">
        <f>J248</f>
        <v>0</v>
      </c>
      <c r="K61" s="147"/>
    </row>
    <row r="62" spans="2:11" s="8" customFormat="1" ht="19.9" customHeight="1">
      <c r="B62" s="141"/>
      <c r="C62" s="142"/>
      <c r="D62" s="143" t="s">
        <v>128</v>
      </c>
      <c r="E62" s="144"/>
      <c r="F62" s="144"/>
      <c r="G62" s="144"/>
      <c r="H62" s="144"/>
      <c r="I62" s="145"/>
      <c r="J62" s="146">
        <f>J255</f>
        <v>0</v>
      </c>
      <c r="K62" s="147"/>
    </row>
    <row r="63" spans="2:11" s="7" customFormat="1" ht="24.95" customHeight="1">
      <c r="B63" s="134"/>
      <c r="C63" s="135"/>
      <c r="D63" s="136" t="s">
        <v>140</v>
      </c>
      <c r="E63" s="137"/>
      <c r="F63" s="137"/>
      <c r="G63" s="137"/>
      <c r="H63" s="137"/>
      <c r="I63" s="138"/>
      <c r="J63" s="139">
        <f>J259</f>
        <v>0</v>
      </c>
      <c r="K63" s="140"/>
    </row>
    <row r="64" spans="2:11" s="1" customFormat="1" ht="21.75" customHeight="1">
      <c r="B64" s="40"/>
      <c r="C64" s="41"/>
      <c r="D64" s="41"/>
      <c r="E64" s="41"/>
      <c r="F64" s="41"/>
      <c r="G64" s="41"/>
      <c r="H64" s="41"/>
      <c r="I64" s="105"/>
      <c r="J64" s="41"/>
      <c r="K64" s="44"/>
    </row>
    <row r="65" spans="2:11" s="1" customFormat="1" ht="6.95" customHeight="1">
      <c r="B65" s="55"/>
      <c r="C65" s="56"/>
      <c r="D65" s="56"/>
      <c r="E65" s="56"/>
      <c r="F65" s="56"/>
      <c r="G65" s="56"/>
      <c r="H65" s="56"/>
      <c r="I65" s="126"/>
      <c r="J65" s="56"/>
      <c r="K65" s="57"/>
    </row>
    <row r="69" spans="2:12" s="1" customFormat="1" ht="6.95" customHeight="1">
      <c r="B69" s="58"/>
      <c r="C69" s="59"/>
      <c r="D69" s="59"/>
      <c r="E69" s="59"/>
      <c r="F69" s="59"/>
      <c r="G69" s="59"/>
      <c r="H69" s="59"/>
      <c r="I69" s="127"/>
      <c r="J69" s="59"/>
      <c r="K69" s="59"/>
      <c r="L69" s="40"/>
    </row>
    <row r="70" spans="2:12" s="1" customFormat="1" ht="36.95" customHeight="1">
      <c r="B70" s="40"/>
      <c r="C70" s="60" t="s">
        <v>141</v>
      </c>
      <c r="I70" s="148"/>
      <c r="L70" s="40"/>
    </row>
    <row r="71" spans="2:12" s="1" customFormat="1" ht="6.95" customHeight="1">
      <c r="B71" s="40"/>
      <c r="I71" s="148"/>
      <c r="L71" s="40"/>
    </row>
    <row r="72" spans="2:12" s="1" customFormat="1" ht="14.45" customHeight="1">
      <c r="B72" s="40"/>
      <c r="C72" s="62" t="s">
        <v>19</v>
      </c>
      <c r="I72" s="148"/>
      <c r="L72" s="40"/>
    </row>
    <row r="73" spans="2:12" s="1" customFormat="1" ht="16.5" customHeight="1">
      <c r="B73" s="40"/>
      <c r="E73" s="349" t="str">
        <f>E7</f>
        <v>Stavební úpravy 2.NP - 3.NP pavilonu A přestavba dětského oddělení na LDN - 2.část - 2.NP</v>
      </c>
      <c r="F73" s="350"/>
      <c r="G73" s="350"/>
      <c r="H73" s="350"/>
      <c r="I73" s="148"/>
      <c r="L73" s="40"/>
    </row>
    <row r="74" spans="2:12" s="1" customFormat="1" ht="14.45" customHeight="1">
      <c r="B74" s="40"/>
      <c r="C74" s="62" t="s">
        <v>111</v>
      </c>
      <c r="I74" s="148"/>
      <c r="L74" s="40"/>
    </row>
    <row r="75" spans="2:12" s="1" customFormat="1" ht="17.25" customHeight="1">
      <c r="B75" s="40"/>
      <c r="E75" s="342" t="str">
        <f>E9</f>
        <v>03 - zdravotechnické instalace</v>
      </c>
      <c r="F75" s="351"/>
      <c r="G75" s="351"/>
      <c r="H75" s="351"/>
      <c r="I75" s="148"/>
      <c r="L75" s="40"/>
    </row>
    <row r="76" spans="2:12" s="1" customFormat="1" ht="6.95" customHeight="1">
      <c r="B76" s="40"/>
      <c r="I76" s="148"/>
      <c r="L76" s="40"/>
    </row>
    <row r="77" spans="2:12" s="1" customFormat="1" ht="18" customHeight="1">
      <c r="B77" s="40"/>
      <c r="C77" s="62" t="s">
        <v>24</v>
      </c>
      <c r="F77" s="149" t="str">
        <f>F12</f>
        <v>Jindřichův Hradec</v>
      </c>
      <c r="I77" s="150" t="s">
        <v>26</v>
      </c>
      <c r="J77" s="66" t="str">
        <f>IF(J12="","",J12)</f>
        <v>27. 12. 2018</v>
      </c>
      <c r="L77" s="40"/>
    </row>
    <row r="78" spans="2:12" s="1" customFormat="1" ht="6.95" customHeight="1">
      <c r="B78" s="40"/>
      <c r="I78" s="148"/>
      <c r="L78" s="40"/>
    </row>
    <row r="79" spans="2:12" s="1" customFormat="1" ht="15">
      <c r="B79" s="40"/>
      <c r="C79" s="62" t="s">
        <v>28</v>
      </c>
      <c r="F79" s="149" t="str">
        <f>E15</f>
        <v xml:space="preserve"> </v>
      </c>
      <c r="I79" s="150" t="s">
        <v>34</v>
      </c>
      <c r="J79" s="149" t="str">
        <f>E21</f>
        <v>ATELIER G+G s.r.o.</v>
      </c>
      <c r="L79" s="40"/>
    </row>
    <row r="80" spans="2:12" s="1" customFormat="1" ht="14.45" customHeight="1">
      <c r="B80" s="40"/>
      <c r="C80" s="62" t="s">
        <v>32</v>
      </c>
      <c r="F80" s="149" t="str">
        <f>IF(E18="","",E18)</f>
        <v/>
      </c>
      <c r="I80" s="148"/>
      <c r="L80" s="40"/>
    </row>
    <row r="81" spans="2:12" s="1" customFormat="1" ht="10.35" customHeight="1">
      <c r="B81" s="40"/>
      <c r="I81" s="148"/>
      <c r="L81" s="40"/>
    </row>
    <row r="82" spans="2:20" s="9" customFormat="1" ht="29.25" customHeight="1">
      <c r="B82" s="151"/>
      <c r="C82" s="152" t="s">
        <v>142</v>
      </c>
      <c r="D82" s="153" t="s">
        <v>58</v>
      </c>
      <c r="E82" s="153" t="s">
        <v>54</v>
      </c>
      <c r="F82" s="153" t="s">
        <v>143</v>
      </c>
      <c r="G82" s="153" t="s">
        <v>144</v>
      </c>
      <c r="H82" s="153" t="s">
        <v>145</v>
      </c>
      <c r="I82" s="154" t="s">
        <v>146</v>
      </c>
      <c r="J82" s="153" t="s">
        <v>115</v>
      </c>
      <c r="K82" s="155" t="s">
        <v>147</v>
      </c>
      <c r="L82" s="151"/>
      <c r="M82" s="72" t="s">
        <v>148</v>
      </c>
      <c r="N82" s="73" t="s">
        <v>43</v>
      </c>
      <c r="O82" s="73" t="s">
        <v>149</v>
      </c>
      <c r="P82" s="73" t="s">
        <v>150</v>
      </c>
      <c r="Q82" s="73" t="s">
        <v>151</v>
      </c>
      <c r="R82" s="73" t="s">
        <v>152</v>
      </c>
      <c r="S82" s="73" t="s">
        <v>153</v>
      </c>
      <c r="T82" s="74" t="s">
        <v>154</v>
      </c>
    </row>
    <row r="83" spans="2:63" s="1" customFormat="1" ht="29.25" customHeight="1">
      <c r="B83" s="40"/>
      <c r="C83" s="76" t="s">
        <v>116</v>
      </c>
      <c r="I83" s="148"/>
      <c r="J83" s="156">
        <f>BK83</f>
        <v>0</v>
      </c>
      <c r="L83" s="40"/>
      <c r="M83" s="75"/>
      <c r="N83" s="67"/>
      <c r="O83" s="67"/>
      <c r="P83" s="157">
        <f>P84+P259</f>
        <v>0</v>
      </c>
      <c r="Q83" s="67"/>
      <c r="R83" s="157">
        <f>R84+R259</f>
        <v>1.8722190000000003</v>
      </c>
      <c r="S83" s="67"/>
      <c r="T83" s="158">
        <f>T84+T259</f>
        <v>0</v>
      </c>
      <c r="AT83" s="23" t="s">
        <v>72</v>
      </c>
      <c r="AU83" s="23" t="s">
        <v>117</v>
      </c>
      <c r="BK83" s="159">
        <f>BK84+BK259</f>
        <v>0</v>
      </c>
    </row>
    <row r="84" spans="2:63" s="10" customFormat="1" ht="37.35" customHeight="1">
      <c r="B84" s="160"/>
      <c r="D84" s="161" t="s">
        <v>72</v>
      </c>
      <c r="E84" s="162" t="s">
        <v>703</v>
      </c>
      <c r="F84" s="162" t="s">
        <v>704</v>
      </c>
      <c r="I84" s="163"/>
      <c r="J84" s="164">
        <f>BK84</f>
        <v>0</v>
      </c>
      <c r="L84" s="160"/>
      <c r="M84" s="165"/>
      <c r="N84" s="166"/>
      <c r="O84" s="166"/>
      <c r="P84" s="167">
        <f>P85+P136+P194+P248+P255</f>
        <v>0</v>
      </c>
      <c r="Q84" s="166"/>
      <c r="R84" s="167">
        <f>R85+R136+R194+R248+R255</f>
        <v>1.8722190000000003</v>
      </c>
      <c r="S84" s="166"/>
      <c r="T84" s="168">
        <f>T85+T136+T194+T248+T255</f>
        <v>0</v>
      </c>
      <c r="AR84" s="161" t="s">
        <v>83</v>
      </c>
      <c r="AT84" s="169" t="s">
        <v>72</v>
      </c>
      <c r="AU84" s="169" t="s">
        <v>73</v>
      </c>
      <c r="AY84" s="161" t="s">
        <v>157</v>
      </c>
      <c r="BK84" s="170">
        <f>BK85+BK136+BK194+BK248+BK255</f>
        <v>0</v>
      </c>
    </row>
    <row r="85" spans="2:63" s="10" customFormat="1" ht="19.9" customHeight="1">
      <c r="B85" s="160"/>
      <c r="D85" s="161" t="s">
        <v>72</v>
      </c>
      <c r="E85" s="171" t="s">
        <v>2356</v>
      </c>
      <c r="F85" s="171" t="s">
        <v>2357</v>
      </c>
      <c r="I85" s="163"/>
      <c r="J85" s="172">
        <f>BK85</f>
        <v>0</v>
      </c>
      <c r="L85" s="160"/>
      <c r="M85" s="165"/>
      <c r="N85" s="166"/>
      <c r="O85" s="166"/>
      <c r="P85" s="167">
        <f>SUM(P86:P135)</f>
        <v>0</v>
      </c>
      <c r="Q85" s="166"/>
      <c r="R85" s="167">
        <f>SUM(R86:R135)</f>
        <v>0.246551</v>
      </c>
      <c r="S85" s="166"/>
      <c r="T85" s="168">
        <f>SUM(T86:T135)</f>
        <v>0</v>
      </c>
      <c r="AR85" s="161" t="s">
        <v>83</v>
      </c>
      <c r="AT85" s="169" t="s">
        <v>72</v>
      </c>
      <c r="AU85" s="169" t="s">
        <v>81</v>
      </c>
      <c r="AY85" s="161" t="s">
        <v>157</v>
      </c>
      <c r="BK85" s="170">
        <f>SUM(BK86:BK135)</f>
        <v>0</v>
      </c>
    </row>
    <row r="86" spans="2:65" s="1" customFormat="1" ht="25.5" customHeight="1">
      <c r="B86" s="173"/>
      <c r="C86" s="174" t="s">
        <v>81</v>
      </c>
      <c r="D86" s="174" t="s">
        <v>160</v>
      </c>
      <c r="E86" s="175" t="s">
        <v>2358</v>
      </c>
      <c r="F86" s="176" t="s">
        <v>2359</v>
      </c>
      <c r="G86" s="177" t="s">
        <v>458</v>
      </c>
      <c r="H86" s="178">
        <v>41.7</v>
      </c>
      <c r="I86" s="179"/>
      <c r="J86" s="180">
        <f>ROUND(I86*H86,2)</f>
        <v>0</v>
      </c>
      <c r="K86" s="176" t="s">
        <v>164</v>
      </c>
      <c r="L86" s="40"/>
      <c r="M86" s="181" t="s">
        <v>5</v>
      </c>
      <c r="N86" s="182" t="s">
        <v>44</v>
      </c>
      <c r="O86" s="41"/>
      <c r="P86" s="183">
        <f>O86*H86</f>
        <v>0</v>
      </c>
      <c r="Q86" s="183">
        <v>0.00032</v>
      </c>
      <c r="R86" s="183">
        <f>Q86*H86</f>
        <v>0.013344000000000002</v>
      </c>
      <c r="S86" s="183">
        <v>0</v>
      </c>
      <c r="T86" s="184">
        <f>S86*H86</f>
        <v>0</v>
      </c>
      <c r="AR86" s="23" t="s">
        <v>253</v>
      </c>
      <c r="AT86" s="23" t="s">
        <v>160</v>
      </c>
      <c r="AU86" s="23" t="s">
        <v>83</v>
      </c>
      <c r="AY86" s="23" t="s">
        <v>157</v>
      </c>
      <c r="BE86" s="185">
        <f>IF(N86="základní",J86,0)</f>
        <v>0</v>
      </c>
      <c r="BF86" s="185">
        <f>IF(N86="snížená",J86,0)</f>
        <v>0</v>
      </c>
      <c r="BG86" s="185">
        <f>IF(N86="zákl. přenesená",J86,0)</f>
        <v>0</v>
      </c>
      <c r="BH86" s="185">
        <f>IF(N86="sníž. přenesená",J86,0)</f>
        <v>0</v>
      </c>
      <c r="BI86" s="185">
        <f>IF(N86="nulová",J86,0)</f>
        <v>0</v>
      </c>
      <c r="BJ86" s="23" t="s">
        <v>81</v>
      </c>
      <c r="BK86" s="185">
        <f>ROUND(I86*H86,2)</f>
        <v>0</v>
      </c>
      <c r="BL86" s="23" t="s">
        <v>253</v>
      </c>
      <c r="BM86" s="23" t="s">
        <v>2360</v>
      </c>
    </row>
    <row r="87" spans="2:47" s="1" customFormat="1" ht="67.5">
      <c r="B87" s="40"/>
      <c r="D87" s="187" t="s">
        <v>177</v>
      </c>
      <c r="F87" s="197" t="s">
        <v>2361</v>
      </c>
      <c r="I87" s="148"/>
      <c r="L87" s="40"/>
      <c r="M87" s="196"/>
      <c r="N87" s="41"/>
      <c r="O87" s="41"/>
      <c r="P87" s="41"/>
      <c r="Q87" s="41"/>
      <c r="R87" s="41"/>
      <c r="S87" s="41"/>
      <c r="T87" s="69"/>
      <c r="AT87" s="23" t="s">
        <v>177</v>
      </c>
      <c r="AU87" s="23" t="s">
        <v>83</v>
      </c>
    </row>
    <row r="88" spans="2:65" s="1" customFormat="1" ht="25.5" customHeight="1">
      <c r="B88" s="173"/>
      <c r="C88" s="174" t="s">
        <v>83</v>
      </c>
      <c r="D88" s="174" t="s">
        <v>160</v>
      </c>
      <c r="E88" s="175" t="s">
        <v>2362</v>
      </c>
      <c r="F88" s="176" t="s">
        <v>2363</v>
      </c>
      <c r="G88" s="177" t="s">
        <v>458</v>
      </c>
      <c r="H88" s="178">
        <v>44</v>
      </c>
      <c r="I88" s="179"/>
      <c r="J88" s="180">
        <f>ROUND(I88*H88,2)</f>
        <v>0</v>
      </c>
      <c r="K88" s="176" t="s">
        <v>164</v>
      </c>
      <c r="L88" s="40"/>
      <c r="M88" s="181" t="s">
        <v>5</v>
      </c>
      <c r="N88" s="182" t="s">
        <v>44</v>
      </c>
      <c r="O88" s="41"/>
      <c r="P88" s="183">
        <f>O88*H88</f>
        <v>0</v>
      </c>
      <c r="Q88" s="183">
        <v>0.00043</v>
      </c>
      <c r="R88" s="183">
        <f>Q88*H88</f>
        <v>0.01892</v>
      </c>
      <c r="S88" s="183">
        <v>0</v>
      </c>
      <c r="T88" s="184">
        <f>S88*H88</f>
        <v>0</v>
      </c>
      <c r="AR88" s="23" t="s">
        <v>253</v>
      </c>
      <c r="AT88" s="23" t="s">
        <v>160</v>
      </c>
      <c r="AU88" s="23" t="s">
        <v>83</v>
      </c>
      <c r="AY88" s="23" t="s">
        <v>157</v>
      </c>
      <c r="BE88" s="185">
        <f>IF(N88="základní",J88,0)</f>
        <v>0</v>
      </c>
      <c r="BF88" s="185">
        <f>IF(N88="snížená",J88,0)</f>
        <v>0</v>
      </c>
      <c r="BG88" s="185">
        <f>IF(N88="zákl. přenesená",J88,0)</f>
        <v>0</v>
      </c>
      <c r="BH88" s="185">
        <f>IF(N88="sníž. přenesená",J88,0)</f>
        <v>0</v>
      </c>
      <c r="BI88" s="185">
        <f>IF(N88="nulová",J88,0)</f>
        <v>0</v>
      </c>
      <c r="BJ88" s="23" t="s">
        <v>81</v>
      </c>
      <c r="BK88" s="185">
        <f>ROUND(I88*H88,2)</f>
        <v>0</v>
      </c>
      <c r="BL88" s="23" t="s">
        <v>253</v>
      </c>
      <c r="BM88" s="23" t="s">
        <v>2364</v>
      </c>
    </row>
    <row r="89" spans="2:47" s="1" customFormat="1" ht="67.5">
      <c r="B89" s="40"/>
      <c r="D89" s="187" t="s">
        <v>177</v>
      </c>
      <c r="F89" s="197" t="s">
        <v>2361</v>
      </c>
      <c r="I89" s="148"/>
      <c r="L89" s="40"/>
      <c r="M89" s="196"/>
      <c r="N89" s="41"/>
      <c r="O89" s="41"/>
      <c r="P89" s="41"/>
      <c r="Q89" s="41"/>
      <c r="R89" s="41"/>
      <c r="S89" s="41"/>
      <c r="T89" s="69"/>
      <c r="AT89" s="23" t="s">
        <v>177</v>
      </c>
      <c r="AU89" s="23" t="s">
        <v>83</v>
      </c>
    </row>
    <row r="90" spans="2:51" s="11" customFormat="1" ht="13.5">
      <c r="B90" s="186"/>
      <c r="D90" s="187" t="s">
        <v>167</v>
      </c>
      <c r="E90" s="188" t="s">
        <v>5</v>
      </c>
      <c r="F90" s="189" t="s">
        <v>2365</v>
      </c>
      <c r="H90" s="190">
        <v>44</v>
      </c>
      <c r="I90" s="191"/>
      <c r="L90" s="186"/>
      <c r="M90" s="192"/>
      <c r="N90" s="193"/>
      <c r="O90" s="193"/>
      <c r="P90" s="193"/>
      <c r="Q90" s="193"/>
      <c r="R90" s="193"/>
      <c r="S90" s="193"/>
      <c r="T90" s="194"/>
      <c r="AT90" s="188" t="s">
        <v>167</v>
      </c>
      <c r="AU90" s="188" t="s">
        <v>83</v>
      </c>
      <c r="AV90" s="11" t="s">
        <v>83</v>
      </c>
      <c r="AW90" s="11" t="s">
        <v>36</v>
      </c>
      <c r="AX90" s="11" t="s">
        <v>81</v>
      </c>
      <c r="AY90" s="188" t="s">
        <v>157</v>
      </c>
    </row>
    <row r="91" spans="2:65" s="1" customFormat="1" ht="25.5" customHeight="1">
      <c r="B91" s="173"/>
      <c r="C91" s="174" t="s">
        <v>158</v>
      </c>
      <c r="D91" s="174" t="s">
        <v>160</v>
      </c>
      <c r="E91" s="175" t="s">
        <v>2366</v>
      </c>
      <c r="F91" s="176" t="s">
        <v>2367</v>
      </c>
      <c r="G91" s="177" t="s">
        <v>458</v>
      </c>
      <c r="H91" s="178">
        <v>16.2</v>
      </c>
      <c r="I91" s="179"/>
      <c r="J91" s="180">
        <f>ROUND(I91*H91,2)</f>
        <v>0</v>
      </c>
      <c r="K91" s="176" t="s">
        <v>164</v>
      </c>
      <c r="L91" s="40"/>
      <c r="M91" s="181" t="s">
        <v>5</v>
      </c>
      <c r="N91" s="182" t="s">
        <v>44</v>
      </c>
      <c r="O91" s="41"/>
      <c r="P91" s="183">
        <f>O91*H91</f>
        <v>0</v>
      </c>
      <c r="Q91" s="183">
        <v>0.00089</v>
      </c>
      <c r="R91" s="183">
        <f>Q91*H91</f>
        <v>0.014417999999999999</v>
      </c>
      <c r="S91" s="183">
        <v>0</v>
      </c>
      <c r="T91" s="184">
        <f>S91*H91</f>
        <v>0</v>
      </c>
      <c r="AR91" s="23" t="s">
        <v>253</v>
      </c>
      <c r="AT91" s="23" t="s">
        <v>160</v>
      </c>
      <c r="AU91" s="23" t="s">
        <v>83</v>
      </c>
      <c r="AY91" s="23" t="s">
        <v>157</v>
      </c>
      <c r="BE91" s="185">
        <f>IF(N91="základní",J91,0)</f>
        <v>0</v>
      </c>
      <c r="BF91" s="185">
        <f>IF(N91="snížená",J91,0)</f>
        <v>0</v>
      </c>
      <c r="BG91" s="185">
        <f>IF(N91="zákl. přenesená",J91,0)</f>
        <v>0</v>
      </c>
      <c r="BH91" s="185">
        <f>IF(N91="sníž. přenesená",J91,0)</f>
        <v>0</v>
      </c>
      <c r="BI91" s="185">
        <f>IF(N91="nulová",J91,0)</f>
        <v>0</v>
      </c>
      <c r="BJ91" s="23" t="s">
        <v>81</v>
      </c>
      <c r="BK91" s="185">
        <f>ROUND(I91*H91,2)</f>
        <v>0</v>
      </c>
      <c r="BL91" s="23" t="s">
        <v>253</v>
      </c>
      <c r="BM91" s="23" t="s">
        <v>2368</v>
      </c>
    </row>
    <row r="92" spans="2:47" s="1" customFormat="1" ht="67.5">
      <c r="B92" s="40"/>
      <c r="D92" s="187" t="s">
        <v>177</v>
      </c>
      <c r="F92" s="197" t="s">
        <v>2361</v>
      </c>
      <c r="I92" s="148"/>
      <c r="L92" s="40"/>
      <c r="M92" s="196"/>
      <c r="N92" s="41"/>
      <c r="O92" s="41"/>
      <c r="P92" s="41"/>
      <c r="Q92" s="41"/>
      <c r="R92" s="41"/>
      <c r="S92" s="41"/>
      <c r="T92" s="69"/>
      <c r="AT92" s="23" t="s">
        <v>177</v>
      </c>
      <c r="AU92" s="23" t="s">
        <v>83</v>
      </c>
    </row>
    <row r="93" spans="2:51" s="11" customFormat="1" ht="13.5">
      <c r="B93" s="186"/>
      <c r="D93" s="187" t="s">
        <v>167</v>
      </c>
      <c r="E93" s="188" t="s">
        <v>5</v>
      </c>
      <c r="F93" s="189" t="s">
        <v>2369</v>
      </c>
      <c r="H93" s="190">
        <v>16.2</v>
      </c>
      <c r="I93" s="191"/>
      <c r="L93" s="186"/>
      <c r="M93" s="192"/>
      <c r="N93" s="193"/>
      <c r="O93" s="193"/>
      <c r="P93" s="193"/>
      <c r="Q93" s="193"/>
      <c r="R93" s="193"/>
      <c r="S93" s="193"/>
      <c r="T93" s="194"/>
      <c r="AT93" s="188" t="s">
        <v>167</v>
      </c>
      <c r="AU93" s="188" t="s">
        <v>83</v>
      </c>
      <c r="AV93" s="11" t="s">
        <v>83</v>
      </c>
      <c r="AW93" s="11" t="s">
        <v>36</v>
      </c>
      <c r="AX93" s="11" t="s">
        <v>81</v>
      </c>
      <c r="AY93" s="188" t="s">
        <v>157</v>
      </c>
    </row>
    <row r="94" spans="2:65" s="1" customFormat="1" ht="25.5" customHeight="1">
      <c r="B94" s="173"/>
      <c r="C94" s="174" t="s">
        <v>165</v>
      </c>
      <c r="D94" s="174" t="s">
        <v>160</v>
      </c>
      <c r="E94" s="175" t="s">
        <v>2370</v>
      </c>
      <c r="F94" s="176" t="s">
        <v>2371</v>
      </c>
      <c r="G94" s="177" t="s">
        <v>458</v>
      </c>
      <c r="H94" s="178">
        <v>25.3</v>
      </c>
      <c r="I94" s="179"/>
      <c r="J94" s="180">
        <f>ROUND(I94*H94,2)</f>
        <v>0</v>
      </c>
      <c r="K94" s="176" t="s">
        <v>164</v>
      </c>
      <c r="L94" s="40"/>
      <c r="M94" s="181" t="s">
        <v>5</v>
      </c>
      <c r="N94" s="182" t="s">
        <v>44</v>
      </c>
      <c r="O94" s="41"/>
      <c r="P94" s="183">
        <f>O94*H94</f>
        <v>0</v>
      </c>
      <c r="Q94" s="183">
        <v>0.00172</v>
      </c>
      <c r="R94" s="183">
        <f>Q94*H94</f>
        <v>0.043516</v>
      </c>
      <c r="S94" s="183">
        <v>0</v>
      </c>
      <c r="T94" s="184">
        <f>S94*H94</f>
        <v>0</v>
      </c>
      <c r="AR94" s="23" t="s">
        <v>253</v>
      </c>
      <c r="AT94" s="23" t="s">
        <v>160</v>
      </c>
      <c r="AU94" s="23" t="s">
        <v>83</v>
      </c>
      <c r="AY94" s="23" t="s">
        <v>157</v>
      </c>
      <c r="BE94" s="185">
        <f>IF(N94="základní",J94,0)</f>
        <v>0</v>
      </c>
      <c r="BF94" s="185">
        <f>IF(N94="snížená",J94,0)</f>
        <v>0</v>
      </c>
      <c r="BG94" s="185">
        <f>IF(N94="zákl. přenesená",J94,0)</f>
        <v>0</v>
      </c>
      <c r="BH94" s="185">
        <f>IF(N94="sníž. přenesená",J94,0)</f>
        <v>0</v>
      </c>
      <c r="BI94" s="185">
        <f>IF(N94="nulová",J94,0)</f>
        <v>0</v>
      </c>
      <c r="BJ94" s="23" t="s">
        <v>81</v>
      </c>
      <c r="BK94" s="185">
        <f>ROUND(I94*H94,2)</f>
        <v>0</v>
      </c>
      <c r="BL94" s="23" t="s">
        <v>253</v>
      </c>
      <c r="BM94" s="23" t="s">
        <v>2372</v>
      </c>
    </row>
    <row r="95" spans="2:47" s="1" customFormat="1" ht="67.5">
      <c r="B95" s="40"/>
      <c r="D95" s="187" t="s">
        <v>177</v>
      </c>
      <c r="F95" s="197" t="s">
        <v>2361</v>
      </c>
      <c r="I95" s="148"/>
      <c r="L95" s="40"/>
      <c r="M95" s="196"/>
      <c r="N95" s="41"/>
      <c r="O95" s="41"/>
      <c r="P95" s="41"/>
      <c r="Q95" s="41"/>
      <c r="R95" s="41"/>
      <c r="S95" s="41"/>
      <c r="T95" s="69"/>
      <c r="AT95" s="23" t="s">
        <v>177</v>
      </c>
      <c r="AU95" s="23" t="s">
        <v>83</v>
      </c>
    </row>
    <row r="96" spans="2:51" s="11" customFormat="1" ht="13.5">
      <c r="B96" s="186"/>
      <c r="D96" s="187" t="s">
        <v>167</v>
      </c>
      <c r="E96" s="188" t="s">
        <v>5</v>
      </c>
      <c r="F96" s="189" t="s">
        <v>2373</v>
      </c>
      <c r="H96" s="190">
        <v>25.3</v>
      </c>
      <c r="I96" s="191"/>
      <c r="L96" s="186"/>
      <c r="M96" s="192"/>
      <c r="N96" s="193"/>
      <c r="O96" s="193"/>
      <c r="P96" s="193"/>
      <c r="Q96" s="193"/>
      <c r="R96" s="193"/>
      <c r="S96" s="193"/>
      <c r="T96" s="194"/>
      <c r="AT96" s="188" t="s">
        <v>167</v>
      </c>
      <c r="AU96" s="188" t="s">
        <v>83</v>
      </c>
      <c r="AV96" s="11" t="s">
        <v>83</v>
      </c>
      <c r="AW96" s="11" t="s">
        <v>36</v>
      </c>
      <c r="AX96" s="11" t="s">
        <v>81</v>
      </c>
      <c r="AY96" s="188" t="s">
        <v>157</v>
      </c>
    </row>
    <row r="97" spans="2:65" s="1" customFormat="1" ht="25.5" customHeight="1">
      <c r="B97" s="173"/>
      <c r="C97" s="174" t="s">
        <v>184</v>
      </c>
      <c r="D97" s="174" t="s">
        <v>160</v>
      </c>
      <c r="E97" s="175" t="s">
        <v>2374</v>
      </c>
      <c r="F97" s="176" t="s">
        <v>2375</v>
      </c>
      <c r="G97" s="177" t="s">
        <v>458</v>
      </c>
      <c r="H97" s="178">
        <v>20</v>
      </c>
      <c r="I97" s="179"/>
      <c r="J97" s="180">
        <f>ROUND(I97*H97,2)</f>
        <v>0</v>
      </c>
      <c r="K97" s="176" t="s">
        <v>164</v>
      </c>
      <c r="L97" s="40"/>
      <c r="M97" s="181" t="s">
        <v>5</v>
      </c>
      <c r="N97" s="182" t="s">
        <v>44</v>
      </c>
      <c r="O97" s="41"/>
      <c r="P97" s="183">
        <f>O97*H97</f>
        <v>0</v>
      </c>
      <c r="Q97" s="183">
        <v>0.0009</v>
      </c>
      <c r="R97" s="183">
        <f>Q97*H97</f>
        <v>0.018</v>
      </c>
      <c r="S97" s="183">
        <v>0</v>
      </c>
      <c r="T97" s="184">
        <f>S97*H97</f>
        <v>0</v>
      </c>
      <c r="AR97" s="23" t="s">
        <v>253</v>
      </c>
      <c r="AT97" s="23" t="s">
        <v>160</v>
      </c>
      <c r="AU97" s="23" t="s">
        <v>83</v>
      </c>
      <c r="AY97" s="23" t="s">
        <v>157</v>
      </c>
      <c r="BE97" s="185">
        <f>IF(N97="základní",J97,0)</f>
        <v>0</v>
      </c>
      <c r="BF97" s="185">
        <f>IF(N97="snížená",J97,0)</f>
        <v>0</v>
      </c>
      <c r="BG97" s="185">
        <f>IF(N97="zákl. přenesená",J97,0)</f>
        <v>0</v>
      </c>
      <c r="BH97" s="185">
        <f>IF(N97="sníž. přenesená",J97,0)</f>
        <v>0</v>
      </c>
      <c r="BI97" s="185">
        <f>IF(N97="nulová",J97,0)</f>
        <v>0</v>
      </c>
      <c r="BJ97" s="23" t="s">
        <v>81</v>
      </c>
      <c r="BK97" s="185">
        <f>ROUND(I97*H97,2)</f>
        <v>0</v>
      </c>
      <c r="BL97" s="23" t="s">
        <v>253</v>
      </c>
      <c r="BM97" s="23" t="s">
        <v>2376</v>
      </c>
    </row>
    <row r="98" spans="2:47" s="1" customFormat="1" ht="67.5">
      <c r="B98" s="40"/>
      <c r="D98" s="187" t="s">
        <v>177</v>
      </c>
      <c r="F98" s="197" t="s">
        <v>2361</v>
      </c>
      <c r="I98" s="148"/>
      <c r="L98" s="40"/>
      <c r="M98" s="196"/>
      <c r="N98" s="41"/>
      <c r="O98" s="41"/>
      <c r="P98" s="41"/>
      <c r="Q98" s="41"/>
      <c r="R98" s="41"/>
      <c r="S98" s="41"/>
      <c r="T98" s="69"/>
      <c r="AT98" s="23" t="s">
        <v>177</v>
      </c>
      <c r="AU98" s="23" t="s">
        <v>83</v>
      </c>
    </row>
    <row r="99" spans="2:65" s="1" customFormat="1" ht="25.5" customHeight="1">
      <c r="B99" s="173"/>
      <c r="C99" s="174" t="s">
        <v>189</v>
      </c>
      <c r="D99" s="174" t="s">
        <v>160</v>
      </c>
      <c r="E99" s="175" t="s">
        <v>2377</v>
      </c>
      <c r="F99" s="176" t="s">
        <v>2378</v>
      </c>
      <c r="G99" s="177" t="s">
        <v>458</v>
      </c>
      <c r="H99" s="178">
        <v>29.1</v>
      </c>
      <c r="I99" s="179"/>
      <c r="J99" s="180">
        <f>ROUND(I99*H99,2)</f>
        <v>0</v>
      </c>
      <c r="K99" s="176" t="s">
        <v>164</v>
      </c>
      <c r="L99" s="40"/>
      <c r="M99" s="181" t="s">
        <v>5</v>
      </c>
      <c r="N99" s="182" t="s">
        <v>44</v>
      </c>
      <c r="O99" s="41"/>
      <c r="P99" s="183">
        <f>O99*H99</f>
        <v>0</v>
      </c>
      <c r="Q99" s="183">
        <v>0.00173</v>
      </c>
      <c r="R99" s="183">
        <f>Q99*H99</f>
        <v>0.050343</v>
      </c>
      <c r="S99" s="183">
        <v>0</v>
      </c>
      <c r="T99" s="184">
        <f>S99*H99</f>
        <v>0</v>
      </c>
      <c r="AR99" s="23" t="s">
        <v>253</v>
      </c>
      <c r="AT99" s="23" t="s">
        <v>160</v>
      </c>
      <c r="AU99" s="23" t="s">
        <v>83</v>
      </c>
      <c r="AY99" s="23" t="s">
        <v>157</v>
      </c>
      <c r="BE99" s="185">
        <f>IF(N99="základní",J99,0)</f>
        <v>0</v>
      </c>
      <c r="BF99" s="185">
        <f>IF(N99="snížená",J99,0)</f>
        <v>0</v>
      </c>
      <c r="BG99" s="185">
        <f>IF(N99="zákl. přenesená",J99,0)</f>
        <v>0</v>
      </c>
      <c r="BH99" s="185">
        <f>IF(N99="sníž. přenesená",J99,0)</f>
        <v>0</v>
      </c>
      <c r="BI99" s="185">
        <f>IF(N99="nulová",J99,0)</f>
        <v>0</v>
      </c>
      <c r="BJ99" s="23" t="s">
        <v>81</v>
      </c>
      <c r="BK99" s="185">
        <f>ROUND(I99*H99,2)</f>
        <v>0</v>
      </c>
      <c r="BL99" s="23" t="s">
        <v>253</v>
      </c>
      <c r="BM99" s="23" t="s">
        <v>2379</v>
      </c>
    </row>
    <row r="100" spans="2:47" s="1" customFormat="1" ht="67.5">
      <c r="B100" s="40"/>
      <c r="D100" s="187" t="s">
        <v>177</v>
      </c>
      <c r="F100" s="197" t="s">
        <v>2361</v>
      </c>
      <c r="I100" s="148"/>
      <c r="L100" s="40"/>
      <c r="M100" s="196"/>
      <c r="N100" s="41"/>
      <c r="O100" s="41"/>
      <c r="P100" s="41"/>
      <c r="Q100" s="41"/>
      <c r="R100" s="41"/>
      <c r="S100" s="41"/>
      <c r="T100" s="69"/>
      <c r="AT100" s="23" t="s">
        <v>177</v>
      </c>
      <c r="AU100" s="23" t="s">
        <v>83</v>
      </c>
    </row>
    <row r="101" spans="2:65" s="1" customFormat="1" ht="25.5" customHeight="1">
      <c r="B101" s="173"/>
      <c r="C101" s="174" t="s">
        <v>197</v>
      </c>
      <c r="D101" s="174" t="s">
        <v>160</v>
      </c>
      <c r="E101" s="175" t="s">
        <v>2380</v>
      </c>
      <c r="F101" s="176" t="s">
        <v>2381</v>
      </c>
      <c r="G101" s="177" t="s">
        <v>458</v>
      </c>
      <c r="H101" s="178">
        <v>9.8</v>
      </c>
      <c r="I101" s="179"/>
      <c r="J101" s="180">
        <f>ROUND(I101*H101,2)</f>
        <v>0</v>
      </c>
      <c r="K101" s="176" t="s">
        <v>164</v>
      </c>
      <c r="L101" s="40"/>
      <c r="M101" s="181" t="s">
        <v>5</v>
      </c>
      <c r="N101" s="182" t="s">
        <v>44</v>
      </c>
      <c r="O101" s="41"/>
      <c r="P101" s="183">
        <f>O101*H101</f>
        <v>0</v>
      </c>
      <c r="Q101" s="183">
        <v>0.00222</v>
      </c>
      <c r="R101" s="183">
        <f>Q101*H101</f>
        <v>0.021756000000000005</v>
      </c>
      <c r="S101" s="183">
        <v>0</v>
      </c>
      <c r="T101" s="184">
        <f>S101*H101</f>
        <v>0</v>
      </c>
      <c r="AR101" s="23" t="s">
        <v>253</v>
      </c>
      <c r="AT101" s="23" t="s">
        <v>160</v>
      </c>
      <c r="AU101" s="23" t="s">
        <v>83</v>
      </c>
      <c r="AY101" s="23" t="s">
        <v>157</v>
      </c>
      <c r="BE101" s="185">
        <f>IF(N101="základní",J101,0)</f>
        <v>0</v>
      </c>
      <c r="BF101" s="185">
        <f>IF(N101="snížená",J101,0)</f>
        <v>0</v>
      </c>
      <c r="BG101" s="185">
        <f>IF(N101="zákl. přenesená",J101,0)</f>
        <v>0</v>
      </c>
      <c r="BH101" s="185">
        <f>IF(N101="sníž. přenesená",J101,0)</f>
        <v>0</v>
      </c>
      <c r="BI101" s="185">
        <f>IF(N101="nulová",J101,0)</f>
        <v>0</v>
      </c>
      <c r="BJ101" s="23" t="s">
        <v>81</v>
      </c>
      <c r="BK101" s="185">
        <f>ROUND(I101*H101,2)</f>
        <v>0</v>
      </c>
      <c r="BL101" s="23" t="s">
        <v>253</v>
      </c>
      <c r="BM101" s="23" t="s">
        <v>2382</v>
      </c>
    </row>
    <row r="102" spans="2:47" s="1" customFormat="1" ht="67.5">
      <c r="B102" s="40"/>
      <c r="D102" s="187" t="s">
        <v>177</v>
      </c>
      <c r="F102" s="197" t="s">
        <v>2361</v>
      </c>
      <c r="I102" s="148"/>
      <c r="L102" s="40"/>
      <c r="M102" s="196"/>
      <c r="N102" s="41"/>
      <c r="O102" s="41"/>
      <c r="P102" s="41"/>
      <c r="Q102" s="41"/>
      <c r="R102" s="41"/>
      <c r="S102" s="41"/>
      <c r="T102" s="69"/>
      <c r="AT102" s="23" t="s">
        <v>177</v>
      </c>
      <c r="AU102" s="23" t="s">
        <v>83</v>
      </c>
    </row>
    <row r="103" spans="2:65" s="1" customFormat="1" ht="25.5" customHeight="1">
      <c r="B103" s="173"/>
      <c r="C103" s="174" t="s">
        <v>204</v>
      </c>
      <c r="D103" s="174" t="s">
        <v>160</v>
      </c>
      <c r="E103" s="175" t="s">
        <v>2383</v>
      </c>
      <c r="F103" s="176" t="s">
        <v>2384</v>
      </c>
      <c r="G103" s="177" t="s">
        <v>458</v>
      </c>
      <c r="H103" s="178">
        <v>10.4</v>
      </c>
      <c r="I103" s="179"/>
      <c r="J103" s="180">
        <f>ROUND(I103*H103,2)</f>
        <v>0</v>
      </c>
      <c r="K103" s="176" t="s">
        <v>164</v>
      </c>
      <c r="L103" s="40"/>
      <c r="M103" s="181" t="s">
        <v>5</v>
      </c>
      <c r="N103" s="182" t="s">
        <v>44</v>
      </c>
      <c r="O103" s="41"/>
      <c r="P103" s="183">
        <f>O103*H103</f>
        <v>0</v>
      </c>
      <c r="Q103" s="183">
        <v>0.00206</v>
      </c>
      <c r="R103" s="183">
        <f>Q103*H103</f>
        <v>0.021424000000000002</v>
      </c>
      <c r="S103" s="183">
        <v>0</v>
      </c>
      <c r="T103" s="184">
        <f>S103*H103</f>
        <v>0</v>
      </c>
      <c r="AR103" s="23" t="s">
        <v>253</v>
      </c>
      <c r="AT103" s="23" t="s">
        <v>160</v>
      </c>
      <c r="AU103" s="23" t="s">
        <v>83</v>
      </c>
      <c r="AY103" s="23" t="s">
        <v>157</v>
      </c>
      <c r="BE103" s="185">
        <f>IF(N103="základní",J103,0)</f>
        <v>0</v>
      </c>
      <c r="BF103" s="185">
        <f>IF(N103="snížená",J103,0)</f>
        <v>0</v>
      </c>
      <c r="BG103" s="185">
        <f>IF(N103="zákl. přenesená",J103,0)</f>
        <v>0</v>
      </c>
      <c r="BH103" s="185">
        <f>IF(N103="sníž. přenesená",J103,0)</f>
        <v>0</v>
      </c>
      <c r="BI103" s="185">
        <f>IF(N103="nulová",J103,0)</f>
        <v>0</v>
      </c>
      <c r="BJ103" s="23" t="s">
        <v>81</v>
      </c>
      <c r="BK103" s="185">
        <f>ROUND(I103*H103,2)</f>
        <v>0</v>
      </c>
      <c r="BL103" s="23" t="s">
        <v>253</v>
      </c>
      <c r="BM103" s="23" t="s">
        <v>2385</v>
      </c>
    </row>
    <row r="104" spans="2:47" s="1" customFormat="1" ht="67.5">
      <c r="B104" s="40"/>
      <c r="D104" s="187" t="s">
        <v>177</v>
      </c>
      <c r="F104" s="197" t="s">
        <v>2361</v>
      </c>
      <c r="I104" s="148"/>
      <c r="L104" s="40"/>
      <c r="M104" s="196"/>
      <c r="N104" s="41"/>
      <c r="O104" s="41"/>
      <c r="P104" s="41"/>
      <c r="Q104" s="41"/>
      <c r="R104" s="41"/>
      <c r="S104" s="41"/>
      <c r="T104" s="69"/>
      <c r="AT104" s="23" t="s">
        <v>177</v>
      </c>
      <c r="AU104" s="23" t="s">
        <v>83</v>
      </c>
    </row>
    <row r="105" spans="2:65" s="1" customFormat="1" ht="16.5" customHeight="1">
      <c r="B105" s="173"/>
      <c r="C105" s="206" t="s">
        <v>210</v>
      </c>
      <c r="D105" s="206" t="s">
        <v>292</v>
      </c>
      <c r="E105" s="207" t="s">
        <v>2386</v>
      </c>
      <c r="F105" s="208" t="s">
        <v>2387</v>
      </c>
      <c r="G105" s="209" t="s">
        <v>163</v>
      </c>
      <c r="H105" s="210">
        <v>6</v>
      </c>
      <c r="I105" s="211"/>
      <c r="J105" s="212">
        <f>ROUND(I105*H105,2)</f>
        <v>0</v>
      </c>
      <c r="K105" s="208" t="s">
        <v>164</v>
      </c>
      <c r="L105" s="213"/>
      <c r="M105" s="214" t="s">
        <v>5</v>
      </c>
      <c r="N105" s="215" t="s">
        <v>44</v>
      </c>
      <c r="O105" s="41"/>
      <c r="P105" s="183">
        <f>O105*H105</f>
        <v>0</v>
      </c>
      <c r="Q105" s="183">
        <v>9E-05</v>
      </c>
      <c r="R105" s="183">
        <f>Q105*H105</f>
        <v>0.00054</v>
      </c>
      <c r="S105" s="183">
        <v>0</v>
      </c>
      <c r="T105" s="184">
        <f>S105*H105</f>
        <v>0</v>
      </c>
      <c r="AR105" s="23" t="s">
        <v>441</v>
      </c>
      <c r="AT105" s="23" t="s">
        <v>292</v>
      </c>
      <c r="AU105" s="23" t="s">
        <v>83</v>
      </c>
      <c r="AY105" s="23" t="s">
        <v>157</v>
      </c>
      <c r="BE105" s="185">
        <f>IF(N105="základní",J105,0)</f>
        <v>0</v>
      </c>
      <c r="BF105" s="185">
        <f>IF(N105="snížená",J105,0)</f>
        <v>0</v>
      </c>
      <c r="BG105" s="185">
        <f>IF(N105="zákl. přenesená",J105,0)</f>
        <v>0</v>
      </c>
      <c r="BH105" s="185">
        <f>IF(N105="sníž. přenesená",J105,0)</f>
        <v>0</v>
      </c>
      <c r="BI105" s="185">
        <f>IF(N105="nulová",J105,0)</f>
        <v>0</v>
      </c>
      <c r="BJ105" s="23" t="s">
        <v>81</v>
      </c>
      <c r="BK105" s="185">
        <f>ROUND(I105*H105,2)</f>
        <v>0</v>
      </c>
      <c r="BL105" s="23" t="s">
        <v>253</v>
      </c>
      <c r="BM105" s="23" t="s">
        <v>2388</v>
      </c>
    </row>
    <row r="106" spans="2:65" s="1" customFormat="1" ht="16.5" customHeight="1">
      <c r="B106" s="173"/>
      <c r="C106" s="206" t="s">
        <v>215</v>
      </c>
      <c r="D106" s="206" t="s">
        <v>292</v>
      </c>
      <c r="E106" s="207" t="s">
        <v>2389</v>
      </c>
      <c r="F106" s="208" t="s">
        <v>2390</v>
      </c>
      <c r="G106" s="209" t="s">
        <v>163</v>
      </c>
      <c r="H106" s="210">
        <v>5</v>
      </c>
      <c r="I106" s="211"/>
      <c r="J106" s="212">
        <f>ROUND(I106*H106,2)</f>
        <v>0</v>
      </c>
      <c r="K106" s="208" t="s">
        <v>164</v>
      </c>
      <c r="L106" s="213"/>
      <c r="M106" s="214" t="s">
        <v>5</v>
      </c>
      <c r="N106" s="215" t="s">
        <v>44</v>
      </c>
      <c r="O106" s="41"/>
      <c r="P106" s="183">
        <f>O106*H106</f>
        <v>0</v>
      </c>
      <c r="Q106" s="183">
        <v>0.00045</v>
      </c>
      <c r="R106" s="183">
        <f>Q106*H106</f>
        <v>0.00225</v>
      </c>
      <c r="S106" s="183">
        <v>0</v>
      </c>
      <c r="T106" s="184">
        <f>S106*H106</f>
        <v>0</v>
      </c>
      <c r="AR106" s="23" t="s">
        <v>441</v>
      </c>
      <c r="AT106" s="23" t="s">
        <v>292</v>
      </c>
      <c r="AU106" s="23" t="s">
        <v>83</v>
      </c>
      <c r="AY106" s="23" t="s">
        <v>157</v>
      </c>
      <c r="BE106" s="185">
        <f>IF(N106="základní",J106,0)</f>
        <v>0</v>
      </c>
      <c r="BF106" s="185">
        <f>IF(N106="snížená",J106,0)</f>
        <v>0</v>
      </c>
      <c r="BG106" s="185">
        <f>IF(N106="zákl. přenesená",J106,0)</f>
        <v>0</v>
      </c>
      <c r="BH106" s="185">
        <f>IF(N106="sníž. přenesená",J106,0)</f>
        <v>0</v>
      </c>
      <c r="BI106" s="185">
        <f>IF(N106="nulová",J106,0)</f>
        <v>0</v>
      </c>
      <c r="BJ106" s="23" t="s">
        <v>81</v>
      </c>
      <c r="BK106" s="185">
        <f>ROUND(I106*H106,2)</f>
        <v>0</v>
      </c>
      <c r="BL106" s="23" t="s">
        <v>253</v>
      </c>
      <c r="BM106" s="23" t="s">
        <v>2391</v>
      </c>
    </row>
    <row r="107" spans="2:65" s="1" customFormat="1" ht="16.5" customHeight="1">
      <c r="B107" s="173"/>
      <c r="C107" s="206" t="s">
        <v>220</v>
      </c>
      <c r="D107" s="206" t="s">
        <v>292</v>
      </c>
      <c r="E107" s="207" t="s">
        <v>2392</v>
      </c>
      <c r="F107" s="208" t="s">
        <v>2393</v>
      </c>
      <c r="G107" s="209" t="s">
        <v>163</v>
      </c>
      <c r="H107" s="210">
        <v>1</v>
      </c>
      <c r="I107" s="211"/>
      <c r="J107" s="212">
        <f>ROUND(I107*H107,2)</f>
        <v>0</v>
      </c>
      <c r="K107" s="208" t="s">
        <v>164</v>
      </c>
      <c r="L107" s="213"/>
      <c r="M107" s="214" t="s">
        <v>5</v>
      </c>
      <c r="N107" s="215" t="s">
        <v>44</v>
      </c>
      <c r="O107" s="41"/>
      <c r="P107" s="183">
        <f>O107*H107</f>
        <v>0</v>
      </c>
      <c r="Q107" s="183">
        <v>0.00056</v>
      </c>
      <c r="R107" s="183">
        <f>Q107*H107</f>
        <v>0.00056</v>
      </c>
      <c r="S107" s="183">
        <v>0</v>
      </c>
      <c r="T107" s="184">
        <f>S107*H107</f>
        <v>0</v>
      </c>
      <c r="AR107" s="23" t="s">
        <v>441</v>
      </c>
      <c r="AT107" s="23" t="s">
        <v>292</v>
      </c>
      <c r="AU107" s="23" t="s">
        <v>83</v>
      </c>
      <c r="AY107" s="23" t="s">
        <v>157</v>
      </c>
      <c r="BE107" s="185">
        <f>IF(N107="základní",J107,0)</f>
        <v>0</v>
      </c>
      <c r="BF107" s="185">
        <f>IF(N107="snížená",J107,0)</f>
        <v>0</v>
      </c>
      <c r="BG107" s="185">
        <f>IF(N107="zákl. přenesená",J107,0)</f>
        <v>0</v>
      </c>
      <c r="BH107" s="185">
        <f>IF(N107="sníž. přenesená",J107,0)</f>
        <v>0</v>
      </c>
      <c r="BI107" s="185">
        <f>IF(N107="nulová",J107,0)</f>
        <v>0</v>
      </c>
      <c r="BJ107" s="23" t="s">
        <v>81</v>
      </c>
      <c r="BK107" s="185">
        <f>ROUND(I107*H107,2)</f>
        <v>0</v>
      </c>
      <c r="BL107" s="23" t="s">
        <v>253</v>
      </c>
      <c r="BM107" s="23" t="s">
        <v>2394</v>
      </c>
    </row>
    <row r="108" spans="2:65" s="1" customFormat="1" ht="25.5" customHeight="1">
      <c r="B108" s="173"/>
      <c r="C108" s="174" t="s">
        <v>228</v>
      </c>
      <c r="D108" s="174" t="s">
        <v>160</v>
      </c>
      <c r="E108" s="175" t="s">
        <v>2395</v>
      </c>
      <c r="F108" s="176" t="s">
        <v>2396</v>
      </c>
      <c r="G108" s="177" t="s">
        <v>163</v>
      </c>
      <c r="H108" s="178">
        <v>23</v>
      </c>
      <c r="I108" s="179"/>
      <c r="J108" s="180">
        <f>ROUND(I108*H108,2)</f>
        <v>0</v>
      </c>
      <c r="K108" s="176" t="s">
        <v>164</v>
      </c>
      <c r="L108" s="40"/>
      <c r="M108" s="181" t="s">
        <v>5</v>
      </c>
      <c r="N108" s="182" t="s">
        <v>44</v>
      </c>
      <c r="O108" s="41"/>
      <c r="P108" s="183">
        <f>O108*H108</f>
        <v>0</v>
      </c>
      <c r="Q108" s="183">
        <v>0</v>
      </c>
      <c r="R108" s="183">
        <f>Q108*H108</f>
        <v>0</v>
      </c>
      <c r="S108" s="183">
        <v>0</v>
      </c>
      <c r="T108" s="184">
        <f>S108*H108</f>
        <v>0</v>
      </c>
      <c r="AR108" s="23" t="s">
        <v>253</v>
      </c>
      <c r="AT108" s="23" t="s">
        <v>160</v>
      </c>
      <c r="AU108" s="23" t="s">
        <v>83</v>
      </c>
      <c r="AY108" s="23" t="s">
        <v>157</v>
      </c>
      <c r="BE108" s="185">
        <f>IF(N108="základní",J108,0)</f>
        <v>0</v>
      </c>
      <c r="BF108" s="185">
        <f>IF(N108="snížená",J108,0)</f>
        <v>0</v>
      </c>
      <c r="BG108" s="185">
        <f>IF(N108="zákl. přenesená",J108,0)</f>
        <v>0</v>
      </c>
      <c r="BH108" s="185">
        <f>IF(N108="sníž. přenesená",J108,0)</f>
        <v>0</v>
      </c>
      <c r="BI108" s="185">
        <f>IF(N108="nulová",J108,0)</f>
        <v>0</v>
      </c>
      <c r="BJ108" s="23" t="s">
        <v>81</v>
      </c>
      <c r="BK108" s="185">
        <f>ROUND(I108*H108,2)</f>
        <v>0</v>
      </c>
      <c r="BL108" s="23" t="s">
        <v>253</v>
      </c>
      <c r="BM108" s="23" t="s">
        <v>2397</v>
      </c>
    </row>
    <row r="109" spans="2:47" s="1" customFormat="1" ht="67.5">
      <c r="B109" s="40"/>
      <c r="D109" s="187" t="s">
        <v>177</v>
      </c>
      <c r="F109" s="197" t="s">
        <v>2398</v>
      </c>
      <c r="I109" s="148"/>
      <c r="L109" s="40"/>
      <c r="M109" s="196"/>
      <c r="N109" s="41"/>
      <c r="O109" s="41"/>
      <c r="P109" s="41"/>
      <c r="Q109" s="41"/>
      <c r="R109" s="41"/>
      <c r="S109" s="41"/>
      <c r="T109" s="69"/>
      <c r="AT109" s="23" t="s">
        <v>177</v>
      </c>
      <c r="AU109" s="23" t="s">
        <v>83</v>
      </c>
    </row>
    <row r="110" spans="2:65" s="1" customFormat="1" ht="25.5" customHeight="1">
      <c r="B110" s="173"/>
      <c r="C110" s="174" t="s">
        <v>239</v>
      </c>
      <c r="D110" s="174" t="s">
        <v>160</v>
      </c>
      <c r="E110" s="175" t="s">
        <v>2399</v>
      </c>
      <c r="F110" s="176" t="s">
        <v>2400</v>
      </c>
      <c r="G110" s="177" t="s">
        <v>163</v>
      </c>
      <c r="H110" s="178">
        <v>10</v>
      </c>
      <c r="I110" s="179"/>
      <c r="J110" s="180">
        <f>ROUND(I110*H110,2)</f>
        <v>0</v>
      </c>
      <c r="K110" s="176" t="s">
        <v>164</v>
      </c>
      <c r="L110" s="40"/>
      <c r="M110" s="181" t="s">
        <v>5</v>
      </c>
      <c r="N110" s="182" t="s">
        <v>44</v>
      </c>
      <c r="O110" s="41"/>
      <c r="P110" s="183">
        <f>O110*H110</f>
        <v>0</v>
      </c>
      <c r="Q110" s="183">
        <v>0</v>
      </c>
      <c r="R110" s="183">
        <f>Q110*H110</f>
        <v>0</v>
      </c>
      <c r="S110" s="183">
        <v>0</v>
      </c>
      <c r="T110" s="184">
        <f>S110*H110</f>
        <v>0</v>
      </c>
      <c r="AR110" s="23" t="s">
        <v>253</v>
      </c>
      <c r="AT110" s="23" t="s">
        <v>160</v>
      </c>
      <c r="AU110" s="23" t="s">
        <v>83</v>
      </c>
      <c r="AY110" s="23" t="s">
        <v>157</v>
      </c>
      <c r="BE110" s="185">
        <f>IF(N110="základní",J110,0)</f>
        <v>0</v>
      </c>
      <c r="BF110" s="185">
        <f>IF(N110="snížená",J110,0)</f>
        <v>0</v>
      </c>
      <c r="BG110" s="185">
        <f>IF(N110="zákl. přenesená",J110,0)</f>
        <v>0</v>
      </c>
      <c r="BH110" s="185">
        <f>IF(N110="sníž. přenesená",J110,0)</f>
        <v>0</v>
      </c>
      <c r="BI110" s="185">
        <f>IF(N110="nulová",J110,0)</f>
        <v>0</v>
      </c>
      <c r="BJ110" s="23" t="s">
        <v>81</v>
      </c>
      <c r="BK110" s="185">
        <f>ROUND(I110*H110,2)</f>
        <v>0</v>
      </c>
      <c r="BL110" s="23" t="s">
        <v>253</v>
      </c>
      <c r="BM110" s="23" t="s">
        <v>2401</v>
      </c>
    </row>
    <row r="111" spans="2:47" s="1" customFormat="1" ht="67.5">
      <c r="B111" s="40"/>
      <c r="D111" s="187" t="s">
        <v>177</v>
      </c>
      <c r="F111" s="197" t="s">
        <v>2398</v>
      </c>
      <c r="I111" s="148"/>
      <c r="L111" s="40"/>
      <c r="M111" s="196"/>
      <c r="N111" s="41"/>
      <c r="O111" s="41"/>
      <c r="P111" s="41"/>
      <c r="Q111" s="41"/>
      <c r="R111" s="41"/>
      <c r="S111" s="41"/>
      <c r="T111" s="69"/>
      <c r="AT111" s="23" t="s">
        <v>177</v>
      </c>
      <c r="AU111" s="23" t="s">
        <v>83</v>
      </c>
    </row>
    <row r="112" spans="2:65" s="1" customFormat="1" ht="25.5" customHeight="1">
      <c r="B112" s="173"/>
      <c r="C112" s="174" t="s">
        <v>244</v>
      </c>
      <c r="D112" s="174" t="s">
        <v>160</v>
      </c>
      <c r="E112" s="175" t="s">
        <v>2402</v>
      </c>
      <c r="F112" s="176" t="s">
        <v>2403</v>
      </c>
      <c r="G112" s="177" t="s">
        <v>163</v>
      </c>
      <c r="H112" s="178">
        <v>2</v>
      </c>
      <c r="I112" s="179"/>
      <c r="J112" s="180">
        <f>ROUND(I112*H112,2)</f>
        <v>0</v>
      </c>
      <c r="K112" s="176" t="s">
        <v>164</v>
      </c>
      <c r="L112" s="40"/>
      <c r="M112" s="181" t="s">
        <v>5</v>
      </c>
      <c r="N112" s="182" t="s">
        <v>44</v>
      </c>
      <c r="O112" s="41"/>
      <c r="P112" s="183">
        <f>O112*H112</f>
        <v>0</v>
      </c>
      <c r="Q112" s="183">
        <v>0</v>
      </c>
      <c r="R112" s="183">
        <f>Q112*H112</f>
        <v>0</v>
      </c>
      <c r="S112" s="183">
        <v>0</v>
      </c>
      <c r="T112" s="184">
        <f>S112*H112</f>
        <v>0</v>
      </c>
      <c r="AR112" s="23" t="s">
        <v>253</v>
      </c>
      <c r="AT112" s="23" t="s">
        <v>160</v>
      </c>
      <c r="AU112" s="23" t="s">
        <v>83</v>
      </c>
      <c r="AY112" s="23" t="s">
        <v>157</v>
      </c>
      <c r="BE112" s="185">
        <f>IF(N112="základní",J112,0)</f>
        <v>0</v>
      </c>
      <c r="BF112" s="185">
        <f>IF(N112="snížená",J112,0)</f>
        <v>0</v>
      </c>
      <c r="BG112" s="185">
        <f>IF(N112="zákl. přenesená",J112,0)</f>
        <v>0</v>
      </c>
      <c r="BH112" s="185">
        <f>IF(N112="sníž. přenesená",J112,0)</f>
        <v>0</v>
      </c>
      <c r="BI112" s="185">
        <f>IF(N112="nulová",J112,0)</f>
        <v>0</v>
      </c>
      <c r="BJ112" s="23" t="s">
        <v>81</v>
      </c>
      <c r="BK112" s="185">
        <f>ROUND(I112*H112,2)</f>
        <v>0</v>
      </c>
      <c r="BL112" s="23" t="s">
        <v>253</v>
      </c>
      <c r="BM112" s="23" t="s">
        <v>2404</v>
      </c>
    </row>
    <row r="113" spans="2:47" s="1" customFormat="1" ht="67.5">
      <c r="B113" s="40"/>
      <c r="D113" s="187" t="s">
        <v>177</v>
      </c>
      <c r="F113" s="197" t="s">
        <v>2398</v>
      </c>
      <c r="I113" s="148"/>
      <c r="L113" s="40"/>
      <c r="M113" s="196"/>
      <c r="N113" s="41"/>
      <c r="O113" s="41"/>
      <c r="P113" s="41"/>
      <c r="Q113" s="41"/>
      <c r="R113" s="41"/>
      <c r="S113" s="41"/>
      <c r="T113" s="69"/>
      <c r="AT113" s="23" t="s">
        <v>177</v>
      </c>
      <c r="AU113" s="23" t="s">
        <v>83</v>
      </c>
    </row>
    <row r="114" spans="2:65" s="1" customFormat="1" ht="25.5" customHeight="1">
      <c r="B114" s="173"/>
      <c r="C114" s="174" t="s">
        <v>11</v>
      </c>
      <c r="D114" s="174" t="s">
        <v>160</v>
      </c>
      <c r="E114" s="175" t="s">
        <v>2405</v>
      </c>
      <c r="F114" s="176" t="s">
        <v>2406</v>
      </c>
      <c r="G114" s="177" t="s">
        <v>163</v>
      </c>
      <c r="H114" s="178">
        <v>12</v>
      </c>
      <c r="I114" s="179"/>
      <c r="J114" s="180">
        <f>ROUND(I114*H114,2)</f>
        <v>0</v>
      </c>
      <c r="K114" s="176" t="s">
        <v>164</v>
      </c>
      <c r="L114" s="40"/>
      <c r="M114" s="181" t="s">
        <v>5</v>
      </c>
      <c r="N114" s="182" t="s">
        <v>44</v>
      </c>
      <c r="O114" s="41"/>
      <c r="P114" s="183">
        <f>O114*H114</f>
        <v>0</v>
      </c>
      <c r="Q114" s="183">
        <v>0</v>
      </c>
      <c r="R114" s="183">
        <f>Q114*H114</f>
        <v>0</v>
      </c>
      <c r="S114" s="183">
        <v>0</v>
      </c>
      <c r="T114" s="184">
        <f>S114*H114</f>
        <v>0</v>
      </c>
      <c r="AR114" s="23" t="s">
        <v>253</v>
      </c>
      <c r="AT114" s="23" t="s">
        <v>160</v>
      </c>
      <c r="AU114" s="23" t="s">
        <v>83</v>
      </c>
      <c r="AY114" s="23" t="s">
        <v>157</v>
      </c>
      <c r="BE114" s="185">
        <f>IF(N114="základní",J114,0)</f>
        <v>0</v>
      </c>
      <c r="BF114" s="185">
        <f>IF(N114="snížená",J114,0)</f>
        <v>0</v>
      </c>
      <c r="BG114" s="185">
        <f>IF(N114="zákl. přenesená",J114,0)</f>
        <v>0</v>
      </c>
      <c r="BH114" s="185">
        <f>IF(N114="sníž. přenesená",J114,0)</f>
        <v>0</v>
      </c>
      <c r="BI114" s="185">
        <f>IF(N114="nulová",J114,0)</f>
        <v>0</v>
      </c>
      <c r="BJ114" s="23" t="s">
        <v>81</v>
      </c>
      <c r="BK114" s="185">
        <f>ROUND(I114*H114,2)</f>
        <v>0</v>
      </c>
      <c r="BL114" s="23" t="s">
        <v>253</v>
      </c>
      <c r="BM114" s="23" t="s">
        <v>2407</v>
      </c>
    </row>
    <row r="115" spans="2:47" s="1" customFormat="1" ht="67.5">
      <c r="B115" s="40"/>
      <c r="D115" s="187" t="s">
        <v>177</v>
      </c>
      <c r="F115" s="197" t="s">
        <v>2398</v>
      </c>
      <c r="I115" s="148"/>
      <c r="L115" s="40"/>
      <c r="M115" s="196"/>
      <c r="N115" s="41"/>
      <c r="O115" s="41"/>
      <c r="P115" s="41"/>
      <c r="Q115" s="41"/>
      <c r="R115" s="41"/>
      <c r="S115" s="41"/>
      <c r="T115" s="69"/>
      <c r="AT115" s="23" t="s">
        <v>177</v>
      </c>
      <c r="AU115" s="23" t="s">
        <v>83</v>
      </c>
    </row>
    <row r="116" spans="2:65" s="1" customFormat="1" ht="16.5" customHeight="1">
      <c r="B116" s="173"/>
      <c r="C116" s="174" t="s">
        <v>253</v>
      </c>
      <c r="D116" s="174" t="s">
        <v>160</v>
      </c>
      <c r="E116" s="175" t="s">
        <v>2408</v>
      </c>
      <c r="F116" s="176" t="s">
        <v>2409</v>
      </c>
      <c r="G116" s="177" t="s">
        <v>163</v>
      </c>
      <c r="H116" s="178">
        <v>2</v>
      </c>
      <c r="I116" s="179"/>
      <c r="J116" s="180">
        <f>ROUND(I116*H116,2)</f>
        <v>0</v>
      </c>
      <c r="K116" s="176" t="s">
        <v>164</v>
      </c>
      <c r="L116" s="40"/>
      <c r="M116" s="181" t="s">
        <v>5</v>
      </c>
      <c r="N116" s="182" t="s">
        <v>44</v>
      </c>
      <c r="O116" s="41"/>
      <c r="P116" s="183">
        <f>O116*H116</f>
        <v>0</v>
      </c>
      <c r="Q116" s="183">
        <v>0.00148</v>
      </c>
      <c r="R116" s="183">
        <f>Q116*H116</f>
        <v>0.00296</v>
      </c>
      <c r="S116" s="183">
        <v>0</v>
      </c>
      <c r="T116" s="184">
        <f>S116*H116</f>
        <v>0</v>
      </c>
      <c r="AR116" s="23" t="s">
        <v>253</v>
      </c>
      <c r="AT116" s="23" t="s">
        <v>160</v>
      </c>
      <c r="AU116" s="23" t="s">
        <v>83</v>
      </c>
      <c r="AY116" s="23" t="s">
        <v>157</v>
      </c>
      <c r="BE116" s="185">
        <f>IF(N116="základní",J116,0)</f>
        <v>0</v>
      </c>
      <c r="BF116" s="185">
        <f>IF(N116="snížená",J116,0)</f>
        <v>0</v>
      </c>
      <c r="BG116" s="185">
        <f>IF(N116="zákl. přenesená",J116,0)</f>
        <v>0</v>
      </c>
      <c r="BH116" s="185">
        <f>IF(N116="sníž. přenesená",J116,0)</f>
        <v>0</v>
      </c>
      <c r="BI116" s="185">
        <f>IF(N116="nulová",J116,0)</f>
        <v>0</v>
      </c>
      <c r="BJ116" s="23" t="s">
        <v>81</v>
      </c>
      <c r="BK116" s="185">
        <f>ROUND(I116*H116,2)</f>
        <v>0</v>
      </c>
      <c r="BL116" s="23" t="s">
        <v>253</v>
      </c>
      <c r="BM116" s="23" t="s">
        <v>2410</v>
      </c>
    </row>
    <row r="117" spans="2:65" s="1" customFormat="1" ht="25.5" customHeight="1">
      <c r="B117" s="173"/>
      <c r="C117" s="174" t="s">
        <v>259</v>
      </c>
      <c r="D117" s="174" t="s">
        <v>160</v>
      </c>
      <c r="E117" s="175" t="s">
        <v>2411</v>
      </c>
      <c r="F117" s="176" t="s">
        <v>2412</v>
      </c>
      <c r="G117" s="177" t="s">
        <v>163</v>
      </c>
      <c r="H117" s="178">
        <v>6</v>
      </c>
      <c r="I117" s="179"/>
      <c r="J117" s="180">
        <f>ROUND(I117*H117,2)</f>
        <v>0</v>
      </c>
      <c r="K117" s="176" t="s">
        <v>164</v>
      </c>
      <c r="L117" s="40"/>
      <c r="M117" s="181" t="s">
        <v>5</v>
      </c>
      <c r="N117" s="182" t="s">
        <v>44</v>
      </c>
      <c r="O117" s="41"/>
      <c r="P117" s="183">
        <f>O117*H117</f>
        <v>0</v>
      </c>
      <c r="Q117" s="183">
        <v>0.00642</v>
      </c>
      <c r="R117" s="183">
        <f>Q117*H117</f>
        <v>0.03852</v>
      </c>
      <c r="S117" s="183">
        <v>0</v>
      </c>
      <c r="T117" s="184">
        <f>S117*H117</f>
        <v>0</v>
      </c>
      <c r="AR117" s="23" t="s">
        <v>253</v>
      </c>
      <c r="AT117" s="23" t="s">
        <v>160</v>
      </c>
      <c r="AU117" s="23" t="s">
        <v>83</v>
      </c>
      <c r="AY117" s="23" t="s">
        <v>157</v>
      </c>
      <c r="BE117" s="185">
        <f>IF(N117="základní",J117,0)</f>
        <v>0</v>
      </c>
      <c r="BF117" s="185">
        <f>IF(N117="snížená",J117,0)</f>
        <v>0</v>
      </c>
      <c r="BG117" s="185">
        <f>IF(N117="zákl. přenesená",J117,0)</f>
        <v>0</v>
      </c>
      <c r="BH117" s="185">
        <f>IF(N117="sníž. přenesená",J117,0)</f>
        <v>0</v>
      </c>
      <c r="BI117" s="185">
        <f>IF(N117="nulová",J117,0)</f>
        <v>0</v>
      </c>
      <c r="BJ117" s="23" t="s">
        <v>81</v>
      </c>
      <c r="BK117" s="185">
        <f>ROUND(I117*H117,2)</f>
        <v>0</v>
      </c>
      <c r="BL117" s="23" t="s">
        <v>253</v>
      </c>
      <c r="BM117" s="23" t="s">
        <v>2413</v>
      </c>
    </row>
    <row r="118" spans="2:65" s="1" customFormat="1" ht="16.5" customHeight="1">
      <c r="B118" s="173"/>
      <c r="C118" s="174" t="s">
        <v>264</v>
      </c>
      <c r="D118" s="174" t="s">
        <v>160</v>
      </c>
      <c r="E118" s="175" t="s">
        <v>2414</v>
      </c>
      <c r="F118" s="176" t="s">
        <v>2415</v>
      </c>
      <c r="G118" s="177" t="s">
        <v>458</v>
      </c>
      <c r="H118" s="178">
        <v>201.3</v>
      </c>
      <c r="I118" s="179"/>
      <c r="J118" s="180">
        <f>ROUND(I118*H118,2)</f>
        <v>0</v>
      </c>
      <c r="K118" s="176" t="s">
        <v>164</v>
      </c>
      <c r="L118" s="40"/>
      <c r="M118" s="181" t="s">
        <v>5</v>
      </c>
      <c r="N118" s="182" t="s">
        <v>44</v>
      </c>
      <c r="O118" s="41"/>
      <c r="P118" s="183">
        <f>O118*H118</f>
        <v>0</v>
      </c>
      <c r="Q118" s="183">
        <v>0</v>
      </c>
      <c r="R118" s="183">
        <f>Q118*H118</f>
        <v>0</v>
      </c>
      <c r="S118" s="183">
        <v>0</v>
      </c>
      <c r="T118" s="184">
        <f>S118*H118</f>
        <v>0</v>
      </c>
      <c r="AR118" s="23" t="s">
        <v>253</v>
      </c>
      <c r="AT118" s="23" t="s">
        <v>160</v>
      </c>
      <c r="AU118" s="23" t="s">
        <v>83</v>
      </c>
      <c r="AY118" s="23" t="s">
        <v>157</v>
      </c>
      <c r="BE118" s="185">
        <f>IF(N118="základní",J118,0)</f>
        <v>0</v>
      </c>
      <c r="BF118" s="185">
        <f>IF(N118="snížená",J118,0)</f>
        <v>0</v>
      </c>
      <c r="BG118" s="185">
        <f>IF(N118="zákl. přenesená",J118,0)</f>
        <v>0</v>
      </c>
      <c r="BH118" s="185">
        <f>IF(N118="sníž. přenesená",J118,0)</f>
        <v>0</v>
      </c>
      <c r="BI118" s="185">
        <f>IF(N118="nulová",J118,0)</f>
        <v>0</v>
      </c>
      <c r="BJ118" s="23" t="s">
        <v>81</v>
      </c>
      <c r="BK118" s="185">
        <f>ROUND(I118*H118,2)</f>
        <v>0</v>
      </c>
      <c r="BL118" s="23" t="s">
        <v>253</v>
      </c>
      <c r="BM118" s="23" t="s">
        <v>2416</v>
      </c>
    </row>
    <row r="119" spans="2:47" s="1" customFormat="1" ht="40.5">
      <c r="B119" s="40"/>
      <c r="D119" s="187" t="s">
        <v>177</v>
      </c>
      <c r="F119" s="197" t="s">
        <v>2417</v>
      </c>
      <c r="I119" s="148"/>
      <c r="L119" s="40"/>
      <c r="M119" s="196"/>
      <c r="N119" s="41"/>
      <c r="O119" s="41"/>
      <c r="P119" s="41"/>
      <c r="Q119" s="41"/>
      <c r="R119" s="41"/>
      <c r="S119" s="41"/>
      <c r="T119" s="69"/>
      <c r="AT119" s="23" t="s">
        <v>177</v>
      </c>
      <c r="AU119" s="23" t="s">
        <v>83</v>
      </c>
    </row>
    <row r="120" spans="2:51" s="11" customFormat="1" ht="13.5">
      <c r="B120" s="186"/>
      <c r="D120" s="187" t="s">
        <v>167</v>
      </c>
      <c r="E120" s="188" t="s">
        <v>5</v>
      </c>
      <c r="F120" s="189" t="s">
        <v>2418</v>
      </c>
      <c r="H120" s="190">
        <v>201.3</v>
      </c>
      <c r="I120" s="191"/>
      <c r="L120" s="186"/>
      <c r="M120" s="192"/>
      <c r="N120" s="193"/>
      <c r="O120" s="193"/>
      <c r="P120" s="193"/>
      <c r="Q120" s="193"/>
      <c r="R120" s="193"/>
      <c r="S120" s="193"/>
      <c r="T120" s="194"/>
      <c r="AT120" s="188" t="s">
        <v>167</v>
      </c>
      <c r="AU120" s="188" t="s">
        <v>83</v>
      </c>
      <c r="AV120" s="11" t="s">
        <v>83</v>
      </c>
      <c r="AW120" s="11" t="s">
        <v>36</v>
      </c>
      <c r="AX120" s="11" t="s">
        <v>81</v>
      </c>
      <c r="AY120" s="188" t="s">
        <v>157</v>
      </c>
    </row>
    <row r="121" spans="2:65" s="1" customFormat="1" ht="16.5" customHeight="1">
      <c r="B121" s="173"/>
      <c r="C121" s="174" t="s">
        <v>269</v>
      </c>
      <c r="D121" s="174" t="s">
        <v>160</v>
      </c>
      <c r="E121" s="175" t="s">
        <v>2419</v>
      </c>
      <c r="F121" s="176" t="s">
        <v>2420</v>
      </c>
      <c r="G121" s="177" t="s">
        <v>458</v>
      </c>
      <c r="H121" s="178">
        <v>201.3</v>
      </c>
      <c r="I121" s="179"/>
      <c r="J121" s="180">
        <f>ROUND(I121*H121,2)</f>
        <v>0</v>
      </c>
      <c r="K121" s="176" t="s">
        <v>164</v>
      </c>
      <c r="L121" s="40"/>
      <c r="M121" s="181" t="s">
        <v>5</v>
      </c>
      <c r="N121" s="182" t="s">
        <v>44</v>
      </c>
      <c r="O121" s="41"/>
      <c r="P121" s="183">
        <f>O121*H121</f>
        <v>0</v>
      </c>
      <c r="Q121" s="183">
        <v>0</v>
      </c>
      <c r="R121" s="183">
        <f>Q121*H121</f>
        <v>0</v>
      </c>
      <c r="S121" s="183">
        <v>0</v>
      </c>
      <c r="T121" s="184">
        <f>S121*H121</f>
        <v>0</v>
      </c>
      <c r="AR121" s="23" t="s">
        <v>253</v>
      </c>
      <c r="AT121" s="23" t="s">
        <v>160</v>
      </c>
      <c r="AU121" s="23" t="s">
        <v>83</v>
      </c>
      <c r="AY121" s="23" t="s">
        <v>157</v>
      </c>
      <c r="BE121" s="185">
        <f>IF(N121="základní",J121,0)</f>
        <v>0</v>
      </c>
      <c r="BF121" s="185">
        <f>IF(N121="snížená",J121,0)</f>
        <v>0</v>
      </c>
      <c r="BG121" s="185">
        <f>IF(N121="zákl. přenesená",J121,0)</f>
        <v>0</v>
      </c>
      <c r="BH121" s="185">
        <f>IF(N121="sníž. přenesená",J121,0)</f>
        <v>0</v>
      </c>
      <c r="BI121" s="185">
        <f>IF(N121="nulová",J121,0)</f>
        <v>0</v>
      </c>
      <c r="BJ121" s="23" t="s">
        <v>81</v>
      </c>
      <c r="BK121" s="185">
        <f>ROUND(I121*H121,2)</f>
        <v>0</v>
      </c>
      <c r="BL121" s="23" t="s">
        <v>253</v>
      </c>
      <c r="BM121" s="23" t="s">
        <v>2421</v>
      </c>
    </row>
    <row r="122" spans="2:47" s="1" customFormat="1" ht="40.5">
      <c r="B122" s="40"/>
      <c r="D122" s="187" t="s">
        <v>177</v>
      </c>
      <c r="F122" s="197" t="s">
        <v>2417</v>
      </c>
      <c r="I122" s="148"/>
      <c r="L122" s="40"/>
      <c r="M122" s="196"/>
      <c r="N122" s="41"/>
      <c r="O122" s="41"/>
      <c r="P122" s="41"/>
      <c r="Q122" s="41"/>
      <c r="R122" s="41"/>
      <c r="S122" s="41"/>
      <c r="T122" s="69"/>
      <c r="AT122" s="23" t="s">
        <v>177</v>
      </c>
      <c r="AU122" s="23" t="s">
        <v>83</v>
      </c>
    </row>
    <row r="123" spans="2:65" s="1" customFormat="1" ht="16.5" customHeight="1">
      <c r="B123" s="173"/>
      <c r="C123" s="174" t="s">
        <v>274</v>
      </c>
      <c r="D123" s="174" t="s">
        <v>160</v>
      </c>
      <c r="E123" s="175" t="s">
        <v>2422</v>
      </c>
      <c r="F123" s="176" t="s">
        <v>2423</v>
      </c>
      <c r="G123" s="177" t="s">
        <v>163</v>
      </c>
      <c r="H123" s="178">
        <v>6</v>
      </c>
      <c r="I123" s="179"/>
      <c r="J123" s="180">
        <f aca="true" t="shared" si="0" ref="J123:J132">ROUND(I123*H123,2)</f>
        <v>0</v>
      </c>
      <c r="K123" s="176" t="s">
        <v>5</v>
      </c>
      <c r="L123" s="40"/>
      <c r="M123" s="181" t="s">
        <v>5</v>
      </c>
      <c r="N123" s="182" t="s">
        <v>44</v>
      </c>
      <c r="O123" s="41"/>
      <c r="P123" s="183">
        <f aca="true" t="shared" si="1" ref="P123:P132">O123*H123</f>
        <v>0</v>
      </c>
      <c r="Q123" s="183">
        <v>0</v>
      </c>
      <c r="R123" s="183">
        <f aca="true" t="shared" si="2" ref="R123:R132">Q123*H123</f>
        <v>0</v>
      </c>
      <c r="S123" s="183">
        <v>0</v>
      </c>
      <c r="T123" s="184">
        <f aca="true" t="shared" si="3" ref="T123:T132">S123*H123</f>
        <v>0</v>
      </c>
      <c r="AR123" s="23" t="s">
        <v>253</v>
      </c>
      <c r="AT123" s="23" t="s">
        <v>160</v>
      </c>
      <c r="AU123" s="23" t="s">
        <v>83</v>
      </c>
      <c r="AY123" s="23" t="s">
        <v>157</v>
      </c>
      <c r="BE123" s="185">
        <f aca="true" t="shared" si="4" ref="BE123:BE132">IF(N123="základní",J123,0)</f>
        <v>0</v>
      </c>
      <c r="BF123" s="185">
        <f aca="true" t="shared" si="5" ref="BF123:BF132">IF(N123="snížená",J123,0)</f>
        <v>0</v>
      </c>
      <c r="BG123" s="185">
        <f aca="true" t="shared" si="6" ref="BG123:BG132">IF(N123="zákl. přenesená",J123,0)</f>
        <v>0</v>
      </c>
      <c r="BH123" s="185">
        <f aca="true" t="shared" si="7" ref="BH123:BH132">IF(N123="sníž. přenesená",J123,0)</f>
        <v>0</v>
      </c>
      <c r="BI123" s="185">
        <f aca="true" t="shared" si="8" ref="BI123:BI132">IF(N123="nulová",J123,0)</f>
        <v>0</v>
      </c>
      <c r="BJ123" s="23" t="s">
        <v>81</v>
      </c>
      <c r="BK123" s="185">
        <f aca="true" t="shared" si="9" ref="BK123:BK132">ROUND(I123*H123,2)</f>
        <v>0</v>
      </c>
      <c r="BL123" s="23" t="s">
        <v>253</v>
      </c>
      <c r="BM123" s="23" t="s">
        <v>2424</v>
      </c>
    </row>
    <row r="124" spans="2:65" s="1" customFormat="1" ht="16.5" customHeight="1">
      <c r="B124" s="173"/>
      <c r="C124" s="174" t="s">
        <v>10</v>
      </c>
      <c r="D124" s="174" t="s">
        <v>160</v>
      </c>
      <c r="E124" s="175" t="s">
        <v>2425</v>
      </c>
      <c r="F124" s="176" t="s">
        <v>2426</v>
      </c>
      <c r="G124" s="177" t="s">
        <v>163</v>
      </c>
      <c r="H124" s="178">
        <v>5</v>
      </c>
      <c r="I124" s="179"/>
      <c r="J124" s="180">
        <f t="shared" si="0"/>
        <v>0</v>
      </c>
      <c r="K124" s="176" t="s">
        <v>5</v>
      </c>
      <c r="L124" s="40"/>
      <c r="M124" s="181" t="s">
        <v>5</v>
      </c>
      <c r="N124" s="182" t="s">
        <v>44</v>
      </c>
      <c r="O124" s="41"/>
      <c r="P124" s="183">
        <f t="shared" si="1"/>
        <v>0</v>
      </c>
      <c r="Q124" s="183">
        <v>0</v>
      </c>
      <c r="R124" s="183">
        <f t="shared" si="2"/>
        <v>0</v>
      </c>
      <c r="S124" s="183">
        <v>0</v>
      </c>
      <c r="T124" s="184">
        <f t="shared" si="3"/>
        <v>0</v>
      </c>
      <c r="AR124" s="23" t="s">
        <v>253</v>
      </c>
      <c r="AT124" s="23" t="s">
        <v>160</v>
      </c>
      <c r="AU124" s="23" t="s">
        <v>83</v>
      </c>
      <c r="AY124" s="23" t="s">
        <v>157</v>
      </c>
      <c r="BE124" s="185">
        <f t="shared" si="4"/>
        <v>0</v>
      </c>
      <c r="BF124" s="185">
        <f t="shared" si="5"/>
        <v>0</v>
      </c>
      <c r="BG124" s="185">
        <f t="shared" si="6"/>
        <v>0</v>
      </c>
      <c r="BH124" s="185">
        <f t="shared" si="7"/>
        <v>0</v>
      </c>
      <c r="BI124" s="185">
        <f t="shared" si="8"/>
        <v>0</v>
      </c>
      <c r="BJ124" s="23" t="s">
        <v>81</v>
      </c>
      <c r="BK124" s="185">
        <f t="shared" si="9"/>
        <v>0</v>
      </c>
      <c r="BL124" s="23" t="s">
        <v>253</v>
      </c>
      <c r="BM124" s="23" t="s">
        <v>2427</v>
      </c>
    </row>
    <row r="125" spans="2:65" s="1" customFormat="1" ht="16.5" customHeight="1">
      <c r="B125" s="173"/>
      <c r="C125" s="174" t="s">
        <v>283</v>
      </c>
      <c r="D125" s="174" t="s">
        <v>160</v>
      </c>
      <c r="E125" s="175" t="s">
        <v>2428</v>
      </c>
      <c r="F125" s="176" t="s">
        <v>2429</v>
      </c>
      <c r="G125" s="177" t="s">
        <v>163</v>
      </c>
      <c r="H125" s="178">
        <v>1</v>
      </c>
      <c r="I125" s="179"/>
      <c r="J125" s="180">
        <f t="shared" si="0"/>
        <v>0</v>
      </c>
      <c r="K125" s="176" t="s">
        <v>5</v>
      </c>
      <c r="L125" s="40"/>
      <c r="M125" s="181" t="s">
        <v>5</v>
      </c>
      <c r="N125" s="182" t="s">
        <v>44</v>
      </c>
      <c r="O125" s="41"/>
      <c r="P125" s="183">
        <f t="shared" si="1"/>
        <v>0</v>
      </c>
      <c r="Q125" s="183">
        <v>0</v>
      </c>
      <c r="R125" s="183">
        <f t="shared" si="2"/>
        <v>0</v>
      </c>
      <c r="S125" s="183">
        <v>0</v>
      </c>
      <c r="T125" s="184">
        <f t="shared" si="3"/>
        <v>0</v>
      </c>
      <c r="AR125" s="23" t="s">
        <v>253</v>
      </c>
      <c r="AT125" s="23" t="s">
        <v>160</v>
      </c>
      <c r="AU125" s="23" t="s">
        <v>83</v>
      </c>
      <c r="AY125" s="23" t="s">
        <v>157</v>
      </c>
      <c r="BE125" s="185">
        <f t="shared" si="4"/>
        <v>0</v>
      </c>
      <c r="BF125" s="185">
        <f t="shared" si="5"/>
        <v>0</v>
      </c>
      <c r="BG125" s="185">
        <f t="shared" si="6"/>
        <v>0</v>
      </c>
      <c r="BH125" s="185">
        <f t="shared" si="7"/>
        <v>0</v>
      </c>
      <c r="BI125" s="185">
        <f t="shared" si="8"/>
        <v>0</v>
      </c>
      <c r="BJ125" s="23" t="s">
        <v>81</v>
      </c>
      <c r="BK125" s="185">
        <f t="shared" si="9"/>
        <v>0</v>
      </c>
      <c r="BL125" s="23" t="s">
        <v>253</v>
      </c>
      <c r="BM125" s="23" t="s">
        <v>2430</v>
      </c>
    </row>
    <row r="126" spans="2:65" s="1" customFormat="1" ht="25.5" customHeight="1">
      <c r="B126" s="173"/>
      <c r="C126" s="174" t="s">
        <v>291</v>
      </c>
      <c r="D126" s="174" t="s">
        <v>160</v>
      </c>
      <c r="E126" s="175" t="s">
        <v>2431</v>
      </c>
      <c r="F126" s="176" t="s">
        <v>2432</v>
      </c>
      <c r="G126" s="177" t="s">
        <v>1741</v>
      </c>
      <c r="H126" s="178">
        <v>5</v>
      </c>
      <c r="I126" s="179"/>
      <c r="J126" s="180">
        <f t="shared" si="0"/>
        <v>0</v>
      </c>
      <c r="K126" s="176" t="s">
        <v>5</v>
      </c>
      <c r="L126" s="40"/>
      <c r="M126" s="181" t="s">
        <v>5</v>
      </c>
      <c r="N126" s="182" t="s">
        <v>44</v>
      </c>
      <c r="O126" s="41"/>
      <c r="P126" s="183">
        <f t="shared" si="1"/>
        <v>0</v>
      </c>
      <c r="Q126" s="183">
        <v>0</v>
      </c>
      <c r="R126" s="183">
        <f t="shared" si="2"/>
        <v>0</v>
      </c>
      <c r="S126" s="183">
        <v>0</v>
      </c>
      <c r="T126" s="184">
        <f t="shared" si="3"/>
        <v>0</v>
      </c>
      <c r="AR126" s="23" t="s">
        <v>253</v>
      </c>
      <c r="AT126" s="23" t="s">
        <v>160</v>
      </c>
      <c r="AU126" s="23" t="s">
        <v>83</v>
      </c>
      <c r="AY126" s="23" t="s">
        <v>157</v>
      </c>
      <c r="BE126" s="185">
        <f t="shared" si="4"/>
        <v>0</v>
      </c>
      <c r="BF126" s="185">
        <f t="shared" si="5"/>
        <v>0</v>
      </c>
      <c r="BG126" s="185">
        <f t="shared" si="6"/>
        <v>0</v>
      </c>
      <c r="BH126" s="185">
        <f t="shared" si="7"/>
        <v>0</v>
      </c>
      <c r="BI126" s="185">
        <f t="shared" si="8"/>
        <v>0</v>
      </c>
      <c r="BJ126" s="23" t="s">
        <v>81</v>
      </c>
      <c r="BK126" s="185">
        <f t="shared" si="9"/>
        <v>0</v>
      </c>
      <c r="BL126" s="23" t="s">
        <v>253</v>
      </c>
      <c r="BM126" s="23" t="s">
        <v>2433</v>
      </c>
    </row>
    <row r="127" spans="2:65" s="1" customFormat="1" ht="25.5" customHeight="1">
      <c r="B127" s="173"/>
      <c r="C127" s="174" t="s">
        <v>297</v>
      </c>
      <c r="D127" s="174" t="s">
        <v>160</v>
      </c>
      <c r="E127" s="175" t="s">
        <v>2434</v>
      </c>
      <c r="F127" s="176" t="s">
        <v>2435</v>
      </c>
      <c r="G127" s="177" t="s">
        <v>1741</v>
      </c>
      <c r="H127" s="178">
        <v>5</v>
      </c>
      <c r="I127" s="179"/>
      <c r="J127" s="180">
        <f t="shared" si="0"/>
        <v>0</v>
      </c>
      <c r="K127" s="176" t="s">
        <v>5</v>
      </c>
      <c r="L127" s="40"/>
      <c r="M127" s="181" t="s">
        <v>5</v>
      </c>
      <c r="N127" s="182" t="s">
        <v>44</v>
      </c>
      <c r="O127" s="41"/>
      <c r="P127" s="183">
        <f t="shared" si="1"/>
        <v>0</v>
      </c>
      <c r="Q127" s="183">
        <v>0</v>
      </c>
      <c r="R127" s="183">
        <f t="shared" si="2"/>
        <v>0</v>
      </c>
      <c r="S127" s="183">
        <v>0</v>
      </c>
      <c r="T127" s="184">
        <f t="shared" si="3"/>
        <v>0</v>
      </c>
      <c r="AR127" s="23" t="s">
        <v>253</v>
      </c>
      <c r="AT127" s="23" t="s">
        <v>160</v>
      </c>
      <c r="AU127" s="23" t="s">
        <v>83</v>
      </c>
      <c r="AY127" s="23" t="s">
        <v>157</v>
      </c>
      <c r="BE127" s="185">
        <f t="shared" si="4"/>
        <v>0</v>
      </c>
      <c r="BF127" s="185">
        <f t="shared" si="5"/>
        <v>0</v>
      </c>
      <c r="BG127" s="185">
        <f t="shared" si="6"/>
        <v>0</v>
      </c>
      <c r="BH127" s="185">
        <f t="shared" si="7"/>
        <v>0</v>
      </c>
      <c r="BI127" s="185">
        <f t="shared" si="8"/>
        <v>0</v>
      </c>
      <c r="BJ127" s="23" t="s">
        <v>81</v>
      </c>
      <c r="BK127" s="185">
        <f t="shared" si="9"/>
        <v>0</v>
      </c>
      <c r="BL127" s="23" t="s">
        <v>253</v>
      </c>
      <c r="BM127" s="23" t="s">
        <v>2436</v>
      </c>
    </row>
    <row r="128" spans="2:65" s="1" customFormat="1" ht="25.5" customHeight="1">
      <c r="B128" s="173"/>
      <c r="C128" s="174" t="s">
        <v>303</v>
      </c>
      <c r="D128" s="174" t="s">
        <v>160</v>
      </c>
      <c r="E128" s="175" t="s">
        <v>2437</v>
      </c>
      <c r="F128" s="176" t="s">
        <v>2438</v>
      </c>
      <c r="G128" s="177" t="s">
        <v>1741</v>
      </c>
      <c r="H128" s="178">
        <v>2</v>
      </c>
      <c r="I128" s="179"/>
      <c r="J128" s="180">
        <f t="shared" si="0"/>
        <v>0</v>
      </c>
      <c r="K128" s="176" t="s">
        <v>5</v>
      </c>
      <c r="L128" s="40"/>
      <c r="M128" s="181" t="s">
        <v>5</v>
      </c>
      <c r="N128" s="182" t="s">
        <v>44</v>
      </c>
      <c r="O128" s="41"/>
      <c r="P128" s="183">
        <f t="shared" si="1"/>
        <v>0</v>
      </c>
      <c r="Q128" s="183">
        <v>0</v>
      </c>
      <c r="R128" s="183">
        <f t="shared" si="2"/>
        <v>0</v>
      </c>
      <c r="S128" s="183">
        <v>0</v>
      </c>
      <c r="T128" s="184">
        <f t="shared" si="3"/>
        <v>0</v>
      </c>
      <c r="AR128" s="23" t="s">
        <v>253</v>
      </c>
      <c r="AT128" s="23" t="s">
        <v>160</v>
      </c>
      <c r="AU128" s="23" t="s">
        <v>83</v>
      </c>
      <c r="AY128" s="23" t="s">
        <v>157</v>
      </c>
      <c r="BE128" s="185">
        <f t="shared" si="4"/>
        <v>0</v>
      </c>
      <c r="BF128" s="185">
        <f t="shared" si="5"/>
        <v>0</v>
      </c>
      <c r="BG128" s="185">
        <f t="shared" si="6"/>
        <v>0</v>
      </c>
      <c r="BH128" s="185">
        <f t="shared" si="7"/>
        <v>0</v>
      </c>
      <c r="BI128" s="185">
        <f t="shared" si="8"/>
        <v>0</v>
      </c>
      <c r="BJ128" s="23" t="s">
        <v>81</v>
      </c>
      <c r="BK128" s="185">
        <f t="shared" si="9"/>
        <v>0</v>
      </c>
      <c r="BL128" s="23" t="s">
        <v>253</v>
      </c>
      <c r="BM128" s="23" t="s">
        <v>2439</v>
      </c>
    </row>
    <row r="129" spans="2:65" s="1" customFormat="1" ht="25.5" customHeight="1">
      <c r="B129" s="173"/>
      <c r="C129" s="174" t="s">
        <v>310</v>
      </c>
      <c r="D129" s="174" t="s">
        <v>160</v>
      </c>
      <c r="E129" s="175" t="s">
        <v>2440</v>
      </c>
      <c r="F129" s="176" t="s">
        <v>2441</v>
      </c>
      <c r="G129" s="177" t="s">
        <v>1741</v>
      </c>
      <c r="H129" s="178">
        <v>5</v>
      </c>
      <c r="I129" s="179"/>
      <c r="J129" s="180">
        <f t="shared" si="0"/>
        <v>0</v>
      </c>
      <c r="K129" s="176" t="s">
        <v>5</v>
      </c>
      <c r="L129" s="40"/>
      <c r="M129" s="181" t="s">
        <v>5</v>
      </c>
      <c r="N129" s="182" t="s">
        <v>44</v>
      </c>
      <c r="O129" s="41"/>
      <c r="P129" s="183">
        <f t="shared" si="1"/>
        <v>0</v>
      </c>
      <c r="Q129" s="183">
        <v>0</v>
      </c>
      <c r="R129" s="183">
        <f t="shared" si="2"/>
        <v>0</v>
      </c>
      <c r="S129" s="183">
        <v>0</v>
      </c>
      <c r="T129" s="184">
        <f t="shared" si="3"/>
        <v>0</v>
      </c>
      <c r="AR129" s="23" t="s">
        <v>253</v>
      </c>
      <c r="AT129" s="23" t="s">
        <v>160</v>
      </c>
      <c r="AU129" s="23" t="s">
        <v>83</v>
      </c>
      <c r="AY129" s="23" t="s">
        <v>157</v>
      </c>
      <c r="BE129" s="185">
        <f t="shared" si="4"/>
        <v>0</v>
      </c>
      <c r="BF129" s="185">
        <f t="shared" si="5"/>
        <v>0</v>
      </c>
      <c r="BG129" s="185">
        <f t="shared" si="6"/>
        <v>0</v>
      </c>
      <c r="BH129" s="185">
        <f t="shared" si="7"/>
        <v>0</v>
      </c>
      <c r="BI129" s="185">
        <f t="shared" si="8"/>
        <v>0</v>
      </c>
      <c r="BJ129" s="23" t="s">
        <v>81</v>
      </c>
      <c r="BK129" s="185">
        <f t="shared" si="9"/>
        <v>0</v>
      </c>
      <c r="BL129" s="23" t="s">
        <v>253</v>
      </c>
      <c r="BM129" s="23" t="s">
        <v>2442</v>
      </c>
    </row>
    <row r="130" spans="2:65" s="1" customFormat="1" ht="25.5" customHeight="1">
      <c r="B130" s="173"/>
      <c r="C130" s="174" t="s">
        <v>315</v>
      </c>
      <c r="D130" s="174" t="s">
        <v>160</v>
      </c>
      <c r="E130" s="175" t="s">
        <v>2443</v>
      </c>
      <c r="F130" s="176" t="s">
        <v>2444</v>
      </c>
      <c r="G130" s="177" t="s">
        <v>1741</v>
      </c>
      <c r="H130" s="178">
        <v>5</v>
      </c>
      <c r="I130" s="179"/>
      <c r="J130" s="180">
        <f t="shared" si="0"/>
        <v>0</v>
      </c>
      <c r="K130" s="176" t="s">
        <v>5</v>
      </c>
      <c r="L130" s="40"/>
      <c r="M130" s="181" t="s">
        <v>5</v>
      </c>
      <c r="N130" s="182" t="s">
        <v>44</v>
      </c>
      <c r="O130" s="41"/>
      <c r="P130" s="183">
        <f t="shared" si="1"/>
        <v>0</v>
      </c>
      <c r="Q130" s="183">
        <v>0</v>
      </c>
      <c r="R130" s="183">
        <f t="shared" si="2"/>
        <v>0</v>
      </c>
      <c r="S130" s="183">
        <v>0</v>
      </c>
      <c r="T130" s="184">
        <f t="shared" si="3"/>
        <v>0</v>
      </c>
      <c r="AR130" s="23" t="s">
        <v>253</v>
      </c>
      <c r="AT130" s="23" t="s">
        <v>160</v>
      </c>
      <c r="AU130" s="23" t="s">
        <v>83</v>
      </c>
      <c r="AY130" s="23" t="s">
        <v>157</v>
      </c>
      <c r="BE130" s="185">
        <f t="shared" si="4"/>
        <v>0</v>
      </c>
      <c r="BF130" s="185">
        <f t="shared" si="5"/>
        <v>0</v>
      </c>
      <c r="BG130" s="185">
        <f t="shared" si="6"/>
        <v>0</v>
      </c>
      <c r="BH130" s="185">
        <f t="shared" si="7"/>
        <v>0</v>
      </c>
      <c r="BI130" s="185">
        <f t="shared" si="8"/>
        <v>0</v>
      </c>
      <c r="BJ130" s="23" t="s">
        <v>81</v>
      </c>
      <c r="BK130" s="185">
        <f t="shared" si="9"/>
        <v>0</v>
      </c>
      <c r="BL130" s="23" t="s">
        <v>253</v>
      </c>
      <c r="BM130" s="23" t="s">
        <v>2445</v>
      </c>
    </row>
    <row r="131" spans="2:65" s="1" customFormat="1" ht="25.5" customHeight="1">
      <c r="B131" s="173"/>
      <c r="C131" s="174" t="s">
        <v>341</v>
      </c>
      <c r="D131" s="174" t="s">
        <v>160</v>
      </c>
      <c r="E131" s="175" t="s">
        <v>2446</v>
      </c>
      <c r="F131" s="176" t="s">
        <v>2447</v>
      </c>
      <c r="G131" s="177" t="s">
        <v>1741</v>
      </c>
      <c r="H131" s="178">
        <v>2</v>
      </c>
      <c r="I131" s="179"/>
      <c r="J131" s="180">
        <f t="shared" si="0"/>
        <v>0</v>
      </c>
      <c r="K131" s="176" t="s">
        <v>5</v>
      </c>
      <c r="L131" s="40"/>
      <c r="M131" s="181" t="s">
        <v>5</v>
      </c>
      <c r="N131" s="182" t="s">
        <v>44</v>
      </c>
      <c r="O131" s="41"/>
      <c r="P131" s="183">
        <f t="shared" si="1"/>
        <v>0</v>
      </c>
      <c r="Q131" s="183">
        <v>0</v>
      </c>
      <c r="R131" s="183">
        <f t="shared" si="2"/>
        <v>0</v>
      </c>
      <c r="S131" s="183">
        <v>0</v>
      </c>
      <c r="T131" s="184">
        <f t="shared" si="3"/>
        <v>0</v>
      </c>
      <c r="AR131" s="23" t="s">
        <v>253</v>
      </c>
      <c r="AT131" s="23" t="s">
        <v>160</v>
      </c>
      <c r="AU131" s="23" t="s">
        <v>83</v>
      </c>
      <c r="AY131" s="23" t="s">
        <v>157</v>
      </c>
      <c r="BE131" s="185">
        <f t="shared" si="4"/>
        <v>0</v>
      </c>
      <c r="BF131" s="185">
        <f t="shared" si="5"/>
        <v>0</v>
      </c>
      <c r="BG131" s="185">
        <f t="shared" si="6"/>
        <v>0</v>
      </c>
      <c r="BH131" s="185">
        <f t="shared" si="7"/>
        <v>0</v>
      </c>
      <c r="BI131" s="185">
        <f t="shared" si="8"/>
        <v>0</v>
      </c>
      <c r="BJ131" s="23" t="s">
        <v>81</v>
      </c>
      <c r="BK131" s="185">
        <f t="shared" si="9"/>
        <v>0</v>
      </c>
      <c r="BL131" s="23" t="s">
        <v>253</v>
      </c>
      <c r="BM131" s="23" t="s">
        <v>2448</v>
      </c>
    </row>
    <row r="132" spans="2:65" s="1" customFormat="1" ht="38.25" customHeight="1">
      <c r="B132" s="173"/>
      <c r="C132" s="174" t="s">
        <v>408</v>
      </c>
      <c r="D132" s="174" t="s">
        <v>160</v>
      </c>
      <c r="E132" s="175" t="s">
        <v>2449</v>
      </c>
      <c r="F132" s="176" t="s">
        <v>2450</v>
      </c>
      <c r="G132" s="177" t="s">
        <v>200</v>
      </c>
      <c r="H132" s="178">
        <v>0.247</v>
      </c>
      <c r="I132" s="179"/>
      <c r="J132" s="180">
        <f t="shared" si="0"/>
        <v>0</v>
      </c>
      <c r="K132" s="176" t="s">
        <v>164</v>
      </c>
      <c r="L132" s="40"/>
      <c r="M132" s="181" t="s">
        <v>5</v>
      </c>
      <c r="N132" s="182" t="s">
        <v>44</v>
      </c>
      <c r="O132" s="41"/>
      <c r="P132" s="183">
        <f t="shared" si="1"/>
        <v>0</v>
      </c>
      <c r="Q132" s="183">
        <v>0</v>
      </c>
      <c r="R132" s="183">
        <f t="shared" si="2"/>
        <v>0</v>
      </c>
      <c r="S132" s="183">
        <v>0</v>
      </c>
      <c r="T132" s="184">
        <f t="shared" si="3"/>
        <v>0</v>
      </c>
      <c r="AR132" s="23" t="s">
        <v>253</v>
      </c>
      <c r="AT132" s="23" t="s">
        <v>160</v>
      </c>
      <c r="AU132" s="23" t="s">
        <v>83</v>
      </c>
      <c r="AY132" s="23" t="s">
        <v>157</v>
      </c>
      <c r="BE132" s="185">
        <f t="shared" si="4"/>
        <v>0</v>
      </c>
      <c r="BF132" s="185">
        <f t="shared" si="5"/>
        <v>0</v>
      </c>
      <c r="BG132" s="185">
        <f t="shared" si="6"/>
        <v>0</v>
      </c>
      <c r="BH132" s="185">
        <f t="shared" si="7"/>
        <v>0</v>
      </c>
      <c r="BI132" s="185">
        <f t="shared" si="8"/>
        <v>0</v>
      </c>
      <c r="BJ132" s="23" t="s">
        <v>81</v>
      </c>
      <c r="BK132" s="185">
        <f t="shared" si="9"/>
        <v>0</v>
      </c>
      <c r="BL132" s="23" t="s">
        <v>253</v>
      </c>
      <c r="BM132" s="23" t="s">
        <v>2451</v>
      </c>
    </row>
    <row r="133" spans="2:47" s="1" customFormat="1" ht="148.5">
      <c r="B133" s="40"/>
      <c r="D133" s="187" t="s">
        <v>177</v>
      </c>
      <c r="F133" s="197" t="s">
        <v>731</v>
      </c>
      <c r="I133" s="148"/>
      <c r="L133" s="40"/>
      <c r="M133" s="196"/>
      <c r="N133" s="41"/>
      <c r="O133" s="41"/>
      <c r="P133" s="41"/>
      <c r="Q133" s="41"/>
      <c r="R133" s="41"/>
      <c r="S133" s="41"/>
      <c r="T133" s="69"/>
      <c r="AT133" s="23" t="s">
        <v>177</v>
      </c>
      <c r="AU133" s="23" t="s">
        <v>83</v>
      </c>
    </row>
    <row r="134" spans="2:65" s="1" customFormat="1" ht="38.25" customHeight="1">
      <c r="B134" s="173"/>
      <c r="C134" s="174" t="s">
        <v>412</v>
      </c>
      <c r="D134" s="174" t="s">
        <v>160</v>
      </c>
      <c r="E134" s="175" t="s">
        <v>2452</v>
      </c>
      <c r="F134" s="176" t="s">
        <v>2453</v>
      </c>
      <c r="G134" s="177" t="s">
        <v>200</v>
      </c>
      <c r="H134" s="178">
        <v>0.247</v>
      </c>
      <c r="I134" s="179"/>
      <c r="J134" s="180">
        <f>ROUND(I134*H134,2)</f>
        <v>0</v>
      </c>
      <c r="K134" s="176" t="s">
        <v>164</v>
      </c>
      <c r="L134" s="40"/>
      <c r="M134" s="181" t="s">
        <v>5</v>
      </c>
      <c r="N134" s="182" t="s">
        <v>44</v>
      </c>
      <c r="O134" s="41"/>
      <c r="P134" s="183">
        <f>O134*H134</f>
        <v>0</v>
      </c>
      <c r="Q134" s="183">
        <v>0</v>
      </c>
      <c r="R134" s="183">
        <f>Q134*H134</f>
        <v>0</v>
      </c>
      <c r="S134" s="183">
        <v>0</v>
      </c>
      <c r="T134" s="184">
        <f>S134*H134</f>
        <v>0</v>
      </c>
      <c r="AR134" s="23" t="s">
        <v>253</v>
      </c>
      <c r="AT134" s="23" t="s">
        <v>160</v>
      </c>
      <c r="AU134" s="23" t="s">
        <v>83</v>
      </c>
      <c r="AY134" s="23" t="s">
        <v>157</v>
      </c>
      <c r="BE134" s="185">
        <f>IF(N134="základní",J134,0)</f>
        <v>0</v>
      </c>
      <c r="BF134" s="185">
        <f>IF(N134="snížená",J134,0)</f>
        <v>0</v>
      </c>
      <c r="BG134" s="185">
        <f>IF(N134="zákl. přenesená",J134,0)</f>
        <v>0</v>
      </c>
      <c r="BH134" s="185">
        <f>IF(N134="sníž. přenesená",J134,0)</f>
        <v>0</v>
      </c>
      <c r="BI134" s="185">
        <f>IF(N134="nulová",J134,0)</f>
        <v>0</v>
      </c>
      <c r="BJ134" s="23" t="s">
        <v>81</v>
      </c>
      <c r="BK134" s="185">
        <f>ROUND(I134*H134,2)</f>
        <v>0</v>
      </c>
      <c r="BL134" s="23" t="s">
        <v>253</v>
      </c>
      <c r="BM134" s="23" t="s">
        <v>2454</v>
      </c>
    </row>
    <row r="135" spans="2:47" s="1" customFormat="1" ht="148.5">
      <c r="B135" s="40"/>
      <c r="D135" s="187" t="s">
        <v>177</v>
      </c>
      <c r="F135" s="197" t="s">
        <v>731</v>
      </c>
      <c r="I135" s="148"/>
      <c r="L135" s="40"/>
      <c r="M135" s="196"/>
      <c r="N135" s="41"/>
      <c r="O135" s="41"/>
      <c r="P135" s="41"/>
      <c r="Q135" s="41"/>
      <c r="R135" s="41"/>
      <c r="S135" s="41"/>
      <c r="T135" s="69"/>
      <c r="AT135" s="23" t="s">
        <v>177</v>
      </c>
      <c r="AU135" s="23" t="s">
        <v>83</v>
      </c>
    </row>
    <row r="136" spans="2:63" s="10" customFormat="1" ht="29.85" customHeight="1">
      <c r="B136" s="160"/>
      <c r="D136" s="161" t="s">
        <v>72</v>
      </c>
      <c r="E136" s="171" t="s">
        <v>2455</v>
      </c>
      <c r="F136" s="171" t="s">
        <v>2456</v>
      </c>
      <c r="I136" s="163"/>
      <c r="J136" s="172">
        <f>BK136</f>
        <v>0</v>
      </c>
      <c r="L136" s="160"/>
      <c r="M136" s="165"/>
      <c r="N136" s="166"/>
      <c r="O136" s="166"/>
      <c r="P136" s="167">
        <f>SUM(P137:P193)</f>
        <v>0</v>
      </c>
      <c r="Q136" s="166"/>
      <c r="R136" s="167">
        <f>SUM(R137:R193)</f>
        <v>0.7462330000000003</v>
      </c>
      <c r="S136" s="166"/>
      <c r="T136" s="168">
        <f>SUM(T137:T193)</f>
        <v>0</v>
      </c>
      <c r="AR136" s="161" t="s">
        <v>83</v>
      </c>
      <c r="AT136" s="169" t="s">
        <v>72</v>
      </c>
      <c r="AU136" s="169" t="s">
        <v>81</v>
      </c>
      <c r="AY136" s="161" t="s">
        <v>157</v>
      </c>
      <c r="BK136" s="170">
        <f>SUM(BK137:BK193)</f>
        <v>0</v>
      </c>
    </row>
    <row r="137" spans="2:65" s="1" customFormat="1" ht="25.5" customHeight="1">
      <c r="B137" s="173"/>
      <c r="C137" s="174" t="s">
        <v>435</v>
      </c>
      <c r="D137" s="174" t="s">
        <v>160</v>
      </c>
      <c r="E137" s="175" t="s">
        <v>2457</v>
      </c>
      <c r="F137" s="176" t="s">
        <v>2458</v>
      </c>
      <c r="G137" s="177" t="s">
        <v>458</v>
      </c>
      <c r="H137" s="178">
        <v>8.4</v>
      </c>
      <c r="I137" s="179"/>
      <c r="J137" s="180">
        <f>ROUND(I137*H137,2)</f>
        <v>0</v>
      </c>
      <c r="K137" s="176" t="s">
        <v>164</v>
      </c>
      <c r="L137" s="40"/>
      <c r="M137" s="181" t="s">
        <v>5</v>
      </c>
      <c r="N137" s="182" t="s">
        <v>44</v>
      </c>
      <c r="O137" s="41"/>
      <c r="P137" s="183">
        <f>O137*H137</f>
        <v>0</v>
      </c>
      <c r="Q137" s="183">
        <v>0.00309</v>
      </c>
      <c r="R137" s="183">
        <f>Q137*H137</f>
        <v>0.025956</v>
      </c>
      <c r="S137" s="183">
        <v>0</v>
      </c>
      <c r="T137" s="184">
        <f>S137*H137</f>
        <v>0</v>
      </c>
      <c r="AR137" s="23" t="s">
        <v>253</v>
      </c>
      <c r="AT137" s="23" t="s">
        <v>160</v>
      </c>
      <c r="AU137" s="23" t="s">
        <v>83</v>
      </c>
      <c r="AY137" s="23" t="s">
        <v>157</v>
      </c>
      <c r="BE137" s="185">
        <f>IF(N137="základní",J137,0)</f>
        <v>0</v>
      </c>
      <c r="BF137" s="185">
        <f>IF(N137="snížená",J137,0)</f>
        <v>0</v>
      </c>
      <c r="BG137" s="185">
        <f>IF(N137="zákl. přenesená",J137,0)</f>
        <v>0</v>
      </c>
      <c r="BH137" s="185">
        <f>IF(N137="sníž. přenesená",J137,0)</f>
        <v>0</v>
      </c>
      <c r="BI137" s="185">
        <f>IF(N137="nulová",J137,0)</f>
        <v>0</v>
      </c>
      <c r="BJ137" s="23" t="s">
        <v>81</v>
      </c>
      <c r="BK137" s="185">
        <f>ROUND(I137*H137,2)</f>
        <v>0</v>
      </c>
      <c r="BL137" s="23" t="s">
        <v>253</v>
      </c>
      <c r="BM137" s="23" t="s">
        <v>2459</v>
      </c>
    </row>
    <row r="138" spans="2:51" s="11" customFormat="1" ht="13.5">
      <c r="B138" s="186"/>
      <c r="D138" s="187" t="s">
        <v>167</v>
      </c>
      <c r="E138" s="188" t="s">
        <v>5</v>
      </c>
      <c r="F138" s="189" t="s">
        <v>2460</v>
      </c>
      <c r="H138" s="190">
        <v>8.4</v>
      </c>
      <c r="I138" s="191"/>
      <c r="L138" s="186"/>
      <c r="M138" s="192"/>
      <c r="N138" s="193"/>
      <c r="O138" s="193"/>
      <c r="P138" s="193"/>
      <c r="Q138" s="193"/>
      <c r="R138" s="193"/>
      <c r="S138" s="193"/>
      <c r="T138" s="194"/>
      <c r="AT138" s="188" t="s">
        <v>167</v>
      </c>
      <c r="AU138" s="188" t="s">
        <v>83</v>
      </c>
      <c r="AV138" s="11" t="s">
        <v>83</v>
      </c>
      <c r="AW138" s="11" t="s">
        <v>36</v>
      </c>
      <c r="AX138" s="11" t="s">
        <v>81</v>
      </c>
      <c r="AY138" s="188" t="s">
        <v>157</v>
      </c>
    </row>
    <row r="139" spans="2:65" s="1" customFormat="1" ht="25.5" customHeight="1">
      <c r="B139" s="173"/>
      <c r="C139" s="174" t="s">
        <v>441</v>
      </c>
      <c r="D139" s="174" t="s">
        <v>160</v>
      </c>
      <c r="E139" s="175" t="s">
        <v>2461</v>
      </c>
      <c r="F139" s="176" t="s">
        <v>2462</v>
      </c>
      <c r="G139" s="177" t="s">
        <v>458</v>
      </c>
      <c r="H139" s="178">
        <v>6.6</v>
      </c>
      <c r="I139" s="179"/>
      <c r="J139" s="180">
        <f>ROUND(I139*H139,2)</f>
        <v>0</v>
      </c>
      <c r="K139" s="176" t="s">
        <v>164</v>
      </c>
      <c r="L139" s="40"/>
      <c r="M139" s="181" t="s">
        <v>5</v>
      </c>
      <c r="N139" s="182" t="s">
        <v>44</v>
      </c>
      <c r="O139" s="41"/>
      <c r="P139" s="183">
        <f>O139*H139</f>
        <v>0</v>
      </c>
      <c r="Q139" s="183">
        <v>0.00451</v>
      </c>
      <c r="R139" s="183">
        <f>Q139*H139</f>
        <v>0.029766</v>
      </c>
      <c r="S139" s="183">
        <v>0</v>
      </c>
      <c r="T139" s="184">
        <f>S139*H139</f>
        <v>0</v>
      </c>
      <c r="AR139" s="23" t="s">
        <v>253</v>
      </c>
      <c r="AT139" s="23" t="s">
        <v>160</v>
      </c>
      <c r="AU139" s="23" t="s">
        <v>83</v>
      </c>
      <c r="AY139" s="23" t="s">
        <v>157</v>
      </c>
      <c r="BE139" s="185">
        <f>IF(N139="základní",J139,0)</f>
        <v>0</v>
      </c>
      <c r="BF139" s="185">
        <f>IF(N139="snížená",J139,0)</f>
        <v>0</v>
      </c>
      <c r="BG139" s="185">
        <f>IF(N139="zákl. přenesená",J139,0)</f>
        <v>0</v>
      </c>
      <c r="BH139" s="185">
        <f>IF(N139="sníž. přenesená",J139,0)</f>
        <v>0</v>
      </c>
      <c r="BI139" s="185">
        <f>IF(N139="nulová",J139,0)</f>
        <v>0</v>
      </c>
      <c r="BJ139" s="23" t="s">
        <v>81</v>
      </c>
      <c r="BK139" s="185">
        <f>ROUND(I139*H139,2)</f>
        <v>0</v>
      </c>
      <c r="BL139" s="23" t="s">
        <v>253</v>
      </c>
      <c r="BM139" s="23" t="s">
        <v>2463</v>
      </c>
    </row>
    <row r="140" spans="2:65" s="1" customFormat="1" ht="25.5" customHeight="1">
      <c r="B140" s="173"/>
      <c r="C140" s="174" t="s">
        <v>447</v>
      </c>
      <c r="D140" s="174" t="s">
        <v>160</v>
      </c>
      <c r="E140" s="175" t="s">
        <v>2464</v>
      </c>
      <c r="F140" s="176" t="s">
        <v>2465</v>
      </c>
      <c r="G140" s="177" t="s">
        <v>458</v>
      </c>
      <c r="H140" s="178">
        <v>328.1</v>
      </c>
      <c r="I140" s="179"/>
      <c r="J140" s="180">
        <f>ROUND(I140*H140,2)</f>
        <v>0</v>
      </c>
      <c r="K140" s="176" t="s">
        <v>164</v>
      </c>
      <c r="L140" s="40"/>
      <c r="M140" s="181" t="s">
        <v>5</v>
      </c>
      <c r="N140" s="182" t="s">
        <v>44</v>
      </c>
      <c r="O140" s="41"/>
      <c r="P140" s="183">
        <f>O140*H140</f>
        <v>0</v>
      </c>
      <c r="Q140" s="183">
        <v>0.00066</v>
      </c>
      <c r="R140" s="183">
        <f>Q140*H140</f>
        <v>0.21654600000000002</v>
      </c>
      <c r="S140" s="183">
        <v>0</v>
      </c>
      <c r="T140" s="184">
        <f>S140*H140</f>
        <v>0</v>
      </c>
      <c r="AR140" s="23" t="s">
        <v>253</v>
      </c>
      <c r="AT140" s="23" t="s">
        <v>160</v>
      </c>
      <c r="AU140" s="23" t="s">
        <v>83</v>
      </c>
      <c r="AY140" s="23" t="s">
        <v>157</v>
      </c>
      <c r="BE140" s="185">
        <f>IF(N140="základní",J140,0)</f>
        <v>0</v>
      </c>
      <c r="BF140" s="185">
        <f>IF(N140="snížená",J140,0)</f>
        <v>0</v>
      </c>
      <c r="BG140" s="185">
        <f>IF(N140="zákl. přenesená",J140,0)</f>
        <v>0</v>
      </c>
      <c r="BH140" s="185">
        <f>IF(N140="sníž. přenesená",J140,0)</f>
        <v>0</v>
      </c>
      <c r="BI140" s="185">
        <f>IF(N140="nulová",J140,0)</f>
        <v>0</v>
      </c>
      <c r="BJ140" s="23" t="s">
        <v>81</v>
      </c>
      <c r="BK140" s="185">
        <f>ROUND(I140*H140,2)</f>
        <v>0</v>
      </c>
      <c r="BL140" s="23" t="s">
        <v>253</v>
      </c>
      <c r="BM140" s="23" t="s">
        <v>2466</v>
      </c>
    </row>
    <row r="141" spans="2:47" s="1" customFormat="1" ht="40.5">
      <c r="B141" s="40"/>
      <c r="D141" s="187" t="s">
        <v>177</v>
      </c>
      <c r="F141" s="197" t="s">
        <v>2467</v>
      </c>
      <c r="I141" s="148"/>
      <c r="L141" s="40"/>
      <c r="M141" s="196"/>
      <c r="N141" s="41"/>
      <c r="O141" s="41"/>
      <c r="P141" s="41"/>
      <c r="Q141" s="41"/>
      <c r="R141" s="41"/>
      <c r="S141" s="41"/>
      <c r="T141" s="69"/>
      <c r="AT141" s="23" t="s">
        <v>177</v>
      </c>
      <c r="AU141" s="23" t="s">
        <v>83</v>
      </c>
    </row>
    <row r="142" spans="2:51" s="11" customFormat="1" ht="13.5">
      <c r="B142" s="186"/>
      <c r="D142" s="187" t="s">
        <v>167</v>
      </c>
      <c r="E142" s="188" t="s">
        <v>5</v>
      </c>
      <c r="F142" s="189" t="s">
        <v>2468</v>
      </c>
      <c r="H142" s="190">
        <v>328.1</v>
      </c>
      <c r="I142" s="191"/>
      <c r="L142" s="186"/>
      <c r="M142" s="192"/>
      <c r="N142" s="193"/>
      <c r="O142" s="193"/>
      <c r="P142" s="193"/>
      <c r="Q142" s="193"/>
      <c r="R142" s="193"/>
      <c r="S142" s="193"/>
      <c r="T142" s="194"/>
      <c r="AT142" s="188" t="s">
        <v>167</v>
      </c>
      <c r="AU142" s="188" t="s">
        <v>83</v>
      </c>
      <c r="AV142" s="11" t="s">
        <v>83</v>
      </c>
      <c r="AW142" s="11" t="s">
        <v>36</v>
      </c>
      <c r="AX142" s="11" t="s">
        <v>81</v>
      </c>
      <c r="AY142" s="188" t="s">
        <v>157</v>
      </c>
    </row>
    <row r="143" spans="2:65" s="1" customFormat="1" ht="25.5" customHeight="1">
      <c r="B143" s="173"/>
      <c r="C143" s="174" t="s">
        <v>455</v>
      </c>
      <c r="D143" s="174" t="s">
        <v>160</v>
      </c>
      <c r="E143" s="175" t="s">
        <v>2469</v>
      </c>
      <c r="F143" s="176" t="s">
        <v>2470</v>
      </c>
      <c r="G143" s="177" t="s">
        <v>458</v>
      </c>
      <c r="H143" s="178">
        <v>103.9</v>
      </c>
      <c r="I143" s="179"/>
      <c r="J143" s="180">
        <f>ROUND(I143*H143,2)</f>
        <v>0</v>
      </c>
      <c r="K143" s="176" t="s">
        <v>164</v>
      </c>
      <c r="L143" s="40"/>
      <c r="M143" s="181" t="s">
        <v>5</v>
      </c>
      <c r="N143" s="182" t="s">
        <v>44</v>
      </c>
      <c r="O143" s="41"/>
      <c r="P143" s="183">
        <f>O143*H143</f>
        <v>0</v>
      </c>
      <c r="Q143" s="183">
        <v>0.00091</v>
      </c>
      <c r="R143" s="183">
        <f>Q143*H143</f>
        <v>0.09454900000000001</v>
      </c>
      <c r="S143" s="183">
        <v>0</v>
      </c>
      <c r="T143" s="184">
        <f>S143*H143</f>
        <v>0</v>
      </c>
      <c r="AR143" s="23" t="s">
        <v>253</v>
      </c>
      <c r="AT143" s="23" t="s">
        <v>160</v>
      </c>
      <c r="AU143" s="23" t="s">
        <v>83</v>
      </c>
      <c r="AY143" s="23" t="s">
        <v>157</v>
      </c>
      <c r="BE143" s="185">
        <f>IF(N143="základní",J143,0)</f>
        <v>0</v>
      </c>
      <c r="BF143" s="185">
        <f>IF(N143="snížená",J143,0)</f>
        <v>0</v>
      </c>
      <c r="BG143" s="185">
        <f>IF(N143="zákl. přenesená",J143,0)</f>
        <v>0</v>
      </c>
      <c r="BH143" s="185">
        <f>IF(N143="sníž. přenesená",J143,0)</f>
        <v>0</v>
      </c>
      <c r="BI143" s="185">
        <f>IF(N143="nulová",J143,0)</f>
        <v>0</v>
      </c>
      <c r="BJ143" s="23" t="s">
        <v>81</v>
      </c>
      <c r="BK143" s="185">
        <f>ROUND(I143*H143,2)</f>
        <v>0</v>
      </c>
      <c r="BL143" s="23" t="s">
        <v>253</v>
      </c>
      <c r="BM143" s="23" t="s">
        <v>2471</v>
      </c>
    </row>
    <row r="144" spans="2:47" s="1" customFormat="1" ht="40.5">
      <c r="B144" s="40"/>
      <c r="D144" s="187" t="s">
        <v>177</v>
      </c>
      <c r="F144" s="197" t="s">
        <v>2467</v>
      </c>
      <c r="I144" s="148"/>
      <c r="L144" s="40"/>
      <c r="M144" s="196"/>
      <c r="N144" s="41"/>
      <c r="O144" s="41"/>
      <c r="P144" s="41"/>
      <c r="Q144" s="41"/>
      <c r="R144" s="41"/>
      <c r="S144" s="41"/>
      <c r="T144" s="69"/>
      <c r="AT144" s="23" t="s">
        <v>177</v>
      </c>
      <c r="AU144" s="23" t="s">
        <v>83</v>
      </c>
    </row>
    <row r="145" spans="2:51" s="11" customFormat="1" ht="13.5">
      <c r="B145" s="186"/>
      <c r="D145" s="187" t="s">
        <v>167</v>
      </c>
      <c r="E145" s="188" t="s">
        <v>5</v>
      </c>
      <c r="F145" s="189" t="s">
        <v>2472</v>
      </c>
      <c r="H145" s="190">
        <v>103.9</v>
      </c>
      <c r="I145" s="191"/>
      <c r="L145" s="186"/>
      <c r="M145" s="192"/>
      <c r="N145" s="193"/>
      <c r="O145" s="193"/>
      <c r="P145" s="193"/>
      <c r="Q145" s="193"/>
      <c r="R145" s="193"/>
      <c r="S145" s="193"/>
      <c r="T145" s="194"/>
      <c r="AT145" s="188" t="s">
        <v>167</v>
      </c>
      <c r="AU145" s="188" t="s">
        <v>83</v>
      </c>
      <c r="AV145" s="11" t="s">
        <v>83</v>
      </c>
      <c r="AW145" s="11" t="s">
        <v>36</v>
      </c>
      <c r="AX145" s="11" t="s">
        <v>81</v>
      </c>
      <c r="AY145" s="188" t="s">
        <v>157</v>
      </c>
    </row>
    <row r="146" spans="2:65" s="1" customFormat="1" ht="25.5" customHeight="1">
      <c r="B146" s="173"/>
      <c r="C146" s="174" t="s">
        <v>461</v>
      </c>
      <c r="D146" s="174" t="s">
        <v>160</v>
      </c>
      <c r="E146" s="175" t="s">
        <v>2473</v>
      </c>
      <c r="F146" s="176" t="s">
        <v>2474</v>
      </c>
      <c r="G146" s="177" t="s">
        <v>458</v>
      </c>
      <c r="H146" s="178">
        <v>55.7</v>
      </c>
      <c r="I146" s="179"/>
      <c r="J146" s="180">
        <f>ROUND(I146*H146,2)</f>
        <v>0</v>
      </c>
      <c r="K146" s="176" t="s">
        <v>164</v>
      </c>
      <c r="L146" s="40"/>
      <c r="M146" s="181" t="s">
        <v>5</v>
      </c>
      <c r="N146" s="182" t="s">
        <v>44</v>
      </c>
      <c r="O146" s="41"/>
      <c r="P146" s="183">
        <f>O146*H146</f>
        <v>0</v>
      </c>
      <c r="Q146" s="183">
        <v>0.00119</v>
      </c>
      <c r="R146" s="183">
        <f>Q146*H146</f>
        <v>0.06628300000000001</v>
      </c>
      <c r="S146" s="183">
        <v>0</v>
      </c>
      <c r="T146" s="184">
        <f>S146*H146</f>
        <v>0</v>
      </c>
      <c r="AR146" s="23" t="s">
        <v>253</v>
      </c>
      <c r="AT146" s="23" t="s">
        <v>160</v>
      </c>
      <c r="AU146" s="23" t="s">
        <v>83</v>
      </c>
      <c r="AY146" s="23" t="s">
        <v>157</v>
      </c>
      <c r="BE146" s="185">
        <f>IF(N146="základní",J146,0)</f>
        <v>0</v>
      </c>
      <c r="BF146" s="185">
        <f>IF(N146="snížená",J146,0)</f>
        <v>0</v>
      </c>
      <c r="BG146" s="185">
        <f>IF(N146="zákl. přenesená",J146,0)</f>
        <v>0</v>
      </c>
      <c r="BH146" s="185">
        <f>IF(N146="sníž. přenesená",J146,0)</f>
        <v>0</v>
      </c>
      <c r="BI146" s="185">
        <f>IF(N146="nulová",J146,0)</f>
        <v>0</v>
      </c>
      <c r="BJ146" s="23" t="s">
        <v>81</v>
      </c>
      <c r="BK146" s="185">
        <f>ROUND(I146*H146,2)</f>
        <v>0</v>
      </c>
      <c r="BL146" s="23" t="s">
        <v>253</v>
      </c>
      <c r="BM146" s="23" t="s">
        <v>2475</v>
      </c>
    </row>
    <row r="147" spans="2:47" s="1" customFormat="1" ht="40.5">
      <c r="B147" s="40"/>
      <c r="D147" s="187" t="s">
        <v>177</v>
      </c>
      <c r="F147" s="197" t="s">
        <v>2467</v>
      </c>
      <c r="I147" s="148"/>
      <c r="L147" s="40"/>
      <c r="M147" s="196"/>
      <c r="N147" s="41"/>
      <c r="O147" s="41"/>
      <c r="P147" s="41"/>
      <c r="Q147" s="41"/>
      <c r="R147" s="41"/>
      <c r="S147" s="41"/>
      <c r="T147" s="69"/>
      <c r="AT147" s="23" t="s">
        <v>177</v>
      </c>
      <c r="AU147" s="23" t="s">
        <v>83</v>
      </c>
    </row>
    <row r="148" spans="2:51" s="11" customFormat="1" ht="13.5">
      <c r="B148" s="186"/>
      <c r="D148" s="187" t="s">
        <v>167</v>
      </c>
      <c r="E148" s="188" t="s">
        <v>5</v>
      </c>
      <c r="F148" s="189" t="s">
        <v>2476</v>
      </c>
      <c r="H148" s="190">
        <v>55.7</v>
      </c>
      <c r="I148" s="191"/>
      <c r="L148" s="186"/>
      <c r="M148" s="192"/>
      <c r="N148" s="193"/>
      <c r="O148" s="193"/>
      <c r="P148" s="193"/>
      <c r="Q148" s="193"/>
      <c r="R148" s="193"/>
      <c r="S148" s="193"/>
      <c r="T148" s="194"/>
      <c r="AT148" s="188" t="s">
        <v>167</v>
      </c>
      <c r="AU148" s="188" t="s">
        <v>83</v>
      </c>
      <c r="AV148" s="11" t="s">
        <v>83</v>
      </c>
      <c r="AW148" s="11" t="s">
        <v>36</v>
      </c>
      <c r="AX148" s="11" t="s">
        <v>81</v>
      </c>
      <c r="AY148" s="188" t="s">
        <v>157</v>
      </c>
    </row>
    <row r="149" spans="2:65" s="1" customFormat="1" ht="25.5" customHeight="1">
      <c r="B149" s="173"/>
      <c r="C149" s="174" t="s">
        <v>466</v>
      </c>
      <c r="D149" s="174" t="s">
        <v>160</v>
      </c>
      <c r="E149" s="175" t="s">
        <v>2477</v>
      </c>
      <c r="F149" s="176" t="s">
        <v>2478</v>
      </c>
      <c r="G149" s="177" t="s">
        <v>458</v>
      </c>
      <c r="H149" s="178">
        <v>9.3</v>
      </c>
      <c r="I149" s="179"/>
      <c r="J149" s="180">
        <f>ROUND(I149*H149,2)</f>
        <v>0</v>
      </c>
      <c r="K149" s="176" t="s">
        <v>164</v>
      </c>
      <c r="L149" s="40"/>
      <c r="M149" s="181" t="s">
        <v>5</v>
      </c>
      <c r="N149" s="182" t="s">
        <v>44</v>
      </c>
      <c r="O149" s="41"/>
      <c r="P149" s="183">
        <f>O149*H149</f>
        <v>0</v>
      </c>
      <c r="Q149" s="183">
        <v>0.00252</v>
      </c>
      <c r="R149" s="183">
        <f>Q149*H149</f>
        <v>0.023436000000000002</v>
      </c>
      <c r="S149" s="183">
        <v>0</v>
      </c>
      <c r="T149" s="184">
        <f>S149*H149</f>
        <v>0</v>
      </c>
      <c r="AR149" s="23" t="s">
        <v>253</v>
      </c>
      <c r="AT149" s="23" t="s">
        <v>160</v>
      </c>
      <c r="AU149" s="23" t="s">
        <v>83</v>
      </c>
      <c r="AY149" s="23" t="s">
        <v>157</v>
      </c>
      <c r="BE149" s="185">
        <f>IF(N149="základní",J149,0)</f>
        <v>0</v>
      </c>
      <c r="BF149" s="185">
        <f>IF(N149="snížená",J149,0)</f>
        <v>0</v>
      </c>
      <c r="BG149" s="185">
        <f>IF(N149="zákl. přenesená",J149,0)</f>
        <v>0</v>
      </c>
      <c r="BH149" s="185">
        <f>IF(N149="sníž. přenesená",J149,0)</f>
        <v>0</v>
      </c>
      <c r="BI149" s="185">
        <f>IF(N149="nulová",J149,0)</f>
        <v>0</v>
      </c>
      <c r="BJ149" s="23" t="s">
        <v>81</v>
      </c>
      <c r="BK149" s="185">
        <f>ROUND(I149*H149,2)</f>
        <v>0</v>
      </c>
      <c r="BL149" s="23" t="s">
        <v>253</v>
      </c>
      <c r="BM149" s="23" t="s">
        <v>2479</v>
      </c>
    </row>
    <row r="150" spans="2:47" s="1" customFormat="1" ht="40.5">
      <c r="B150" s="40"/>
      <c r="D150" s="187" t="s">
        <v>177</v>
      </c>
      <c r="F150" s="197" t="s">
        <v>2467</v>
      </c>
      <c r="I150" s="148"/>
      <c r="L150" s="40"/>
      <c r="M150" s="196"/>
      <c r="N150" s="41"/>
      <c r="O150" s="41"/>
      <c r="P150" s="41"/>
      <c r="Q150" s="41"/>
      <c r="R150" s="41"/>
      <c r="S150" s="41"/>
      <c r="T150" s="69"/>
      <c r="AT150" s="23" t="s">
        <v>177</v>
      </c>
      <c r="AU150" s="23" t="s">
        <v>83</v>
      </c>
    </row>
    <row r="151" spans="2:65" s="1" customFormat="1" ht="38.25" customHeight="1">
      <c r="B151" s="173"/>
      <c r="C151" s="174" t="s">
        <v>472</v>
      </c>
      <c r="D151" s="174" t="s">
        <v>160</v>
      </c>
      <c r="E151" s="175" t="s">
        <v>2480</v>
      </c>
      <c r="F151" s="176" t="s">
        <v>2481</v>
      </c>
      <c r="G151" s="177" t="s">
        <v>458</v>
      </c>
      <c r="H151" s="178">
        <v>41.7</v>
      </c>
      <c r="I151" s="179"/>
      <c r="J151" s="180">
        <f>ROUND(I151*H151,2)</f>
        <v>0</v>
      </c>
      <c r="K151" s="176" t="s">
        <v>164</v>
      </c>
      <c r="L151" s="40"/>
      <c r="M151" s="181" t="s">
        <v>5</v>
      </c>
      <c r="N151" s="182" t="s">
        <v>44</v>
      </c>
      <c r="O151" s="41"/>
      <c r="P151" s="183">
        <f>O151*H151</f>
        <v>0</v>
      </c>
      <c r="Q151" s="183">
        <v>9E-05</v>
      </c>
      <c r="R151" s="183">
        <f>Q151*H151</f>
        <v>0.0037530000000000007</v>
      </c>
      <c r="S151" s="183">
        <v>0</v>
      </c>
      <c r="T151" s="184">
        <f>S151*H151</f>
        <v>0</v>
      </c>
      <c r="AR151" s="23" t="s">
        <v>253</v>
      </c>
      <c r="AT151" s="23" t="s">
        <v>160</v>
      </c>
      <c r="AU151" s="23" t="s">
        <v>83</v>
      </c>
      <c r="AY151" s="23" t="s">
        <v>157</v>
      </c>
      <c r="BE151" s="185">
        <f>IF(N151="základní",J151,0)</f>
        <v>0</v>
      </c>
      <c r="BF151" s="185">
        <f>IF(N151="snížená",J151,0)</f>
        <v>0</v>
      </c>
      <c r="BG151" s="185">
        <f>IF(N151="zákl. přenesená",J151,0)</f>
        <v>0</v>
      </c>
      <c r="BH151" s="185">
        <f>IF(N151="sníž. přenesená",J151,0)</f>
        <v>0</v>
      </c>
      <c r="BI151" s="185">
        <f>IF(N151="nulová",J151,0)</f>
        <v>0</v>
      </c>
      <c r="BJ151" s="23" t="s">
        <v>81</v>
      </c>
      <c r="BK151" s="185">
        <f>ROUND(I151*H151,2)</f>
        <v>0</v>
      </c>
      <c r="BL151" s="23" t="s">
        <v>253</v>
      </c>
      <c r="BM151" s="23" t="s">
        <v>2482</v>
      </c>
    </row>
    <row r="152" spans="2:47" s="1" customFormat="1" ht="40.5">
      <c r="B152" s="40"/>
      <c r="D152" s="187" t="s">
        <v>177</v>
      </c>
      <c r="F152" s="197" t="s">
        <v>2483</v>
      </c>
      <c r="I152" s="148"/>
      <c r="L152" s="40"/>
      <c r="M152" s="196"/>
      <c r="N152" s="41"/>
      <c r="O152" s="41"/>
      <c r="P152" s="41"/>
      <c r="Q152" s="41"/>
      <c r="R152" s="41"/>
      <c r="S152" s="41"/>
      <c r="T152" s="69"/>
      <c r="AT152" s="23" t="s">
        <v>177</v>
      </c>
      <c r="AU152" s="23" t="s">
        <v>83</v>
      </c>
    </row>
    <row r="153" spans="2:65" s="1" customFormat="1" ht="38.25" customHeight="1">
      <c r="B153" s="173"/>
      <c r="C153" s="174" t="s">
        <v>476</v>
      </c>
      <c r="D153" s="174" t="s">
        <v>160</v>
      </c>
      <c r="E153" s="175" t="s">
        <v>2484</v>
      </c>
      <c r="F153" s="176" t="s">
        <v>2485</v>
      </c>
      <c r="G153" s="177" t="s">
        <v>458</v>
      </c>
      <c r="H153" s="178">
        <v>46.4</v>
      </c>
      <c r="I153" s="179"/>
      <c r="J153" s="180">
        <f>ROUND(I153*H153,2)</f>
        <v>0</v>
      </c>
      <c r="K153" s="176" t="s">
        <v>164</v>
      </c>
      <c r="L153" s="40"/>
      <c r="M153" s="181" t="s">
        <v>5</v>
      </c>
      <c r="N153" s="182" t="s">
        <v>44</v>
      </c>
      <c r="O153" s="41"/>
      <c r="P153" s="183">
        <f>O153*H153</f>
        <v>0</v>
      </c>
      <c r="Q153" s="183">
        <v>0.00012</v>
      </c>
      <c r="R153" s="183">
        <f>Q153*H153</f>
        <v>0.005568</v>
      </c>
      <c r="S153" s="183">
        <v>0</v>
      </c>
      <c r="T153" s="184">
        <f>S153*H153</f>
        <v>0</v>
      </c>
      <c r="AR153" s="23" t="s">
        <v>253</v>
      </c>
      <c r="AT153" s="23" t="s">
        <v>160</v>
      </c>
      <c r="AU153" s="23" t="s">
        <v>83</v>
      </c>
      <c r="AY153" s="23" t="s">
        <v>157</v>
      </c>
      <c r="BE153" s="185">
        <f>IF(N153="základní",J153,0)</f>
        <v>0</v>
      </c>
      <c r="BF153" s="185">
        <f>IF(N153="snížená",J153,0)</f>
        <v>0</v>
      </c>
      <c r="BG153" s="185">
        <f>IF(N153="zákl. přenesená",J153,0)</f>
        <v>0</v>
      </c>
      <c r="BH153" s="185">
        <f>IF(N153="sníž. přenesená",J153,0)</f>
        <v>0</v>
      </c>
      <c r="BI153" s="185">
        <f>IF(N153="nulová",J153,0)</f>
        <v>0</v>
      </c>
      <c r="BJ153" s="23" t="s">
        <v>81</v>
      </c>
      <c r="BK153" s="185">
        <f>ROUND(I153*H153,2)</f>
        <v>0</v>
      </c>
      <c r="BL153" s="23" t="s">
        <v>253</v>
      </c>
      <c r="BM153" s="23" t="s">
        <v>2486</v>
      </c>
    </row>
    <row r="154" spans="2:47" s="1" customFormat="1" ht="40.5">
      <c r="B154" s="40"/>
      <c r="D154" s="187" t="s">
        <v>177</v>
      </c>
      <c r="F154" s="197" t="s">
        <v>2483</v>
      </c>
      <c r="I154" s="148"/>
      <c r="L154" s="40"/>
      <c r="M154" s="196"/>
      <c r="N154" s="41"/>
      <c r="O154" s="41"/>
      <c r="P154" s="41"/>
      <c r="Q154" s="41"/>
      <c r="R154" s="41"/>
      <c r="S154" s="41"/>
      <c r="T154" s="69"/>
      <c r="AT154" s="23" t="s">
        <v>177</v>
      </c>
      <c r="AU154" s="23" t="s">
        <v>83</v>
      </c>
    </row>
    <row r="155" spans="2:51" s="11" customFormat="1" ht="13.5">
      <c r="B155" s="186"/>
      <c r="D155" s="187" t="s">
        <v>167</v>
      </c>
      <c r="E155" s="188" t="s">
        <v>5</v>
      </c>
      <c r="F155" s="189" t="s">
        <v>2487</v>
      </c>
      <c r="H155" s="190">
        <v>46.4</v>
      </c>
      <c r="I155" s="191"/>
      <c r="L155" s="186"/>
      <c r="M155" s="192"/>
      <c r="N155" s="193"/>
      <c r="O155" s="193"/>
      <c r="P155" s="193"/>
      <c r="Q155" s="193"/>
      <c r="R155" s="193"/>
      <c r="S155" s="193"/>
      <c r="T155" s="194"/>
      <c r="AT155" s="188" t="s">
        <v>167</v>
      </c>
      <c r="AU155" s="188" t="s">
        <v>83</v>
      </c>
      <c r="AV155" s="11" t="s">
        <v>83</v>
      </c>
      <c r="AW155" s="11" t="s">
        <v>36</v>
      </c>
      <c r="AX155" s="11" t="s">
        <v>81</v>
      </c>
      <c r="AY155" s="188" t="s">
        <v>157</v>
      </c>
    </row>
    <row r="156" spans="2:65" s="1" customFormat="1" ht="38.25" customHeight="1">
      <c r="B156" s="173"/>
      <c r="C156" s="174" t="s">
        <v>480</v>
      </c>
      <c r="D156" s="174" t="s">
        <v>160</v>
      </c>
      <c r="E156" s="175" t="s">
        <v>2488</v>
      </c>
      <c r="F156" s="176" t="s">
        <v>2489</v>
      </c>
      <c r="G156" s="177" t="s">
        <v>458</v>
      </c>
      <c r="H156" s="178">
        <v>36.2</v>
      </c>
      <c r="I156" s="179"/>
      <c r="J156" s="180">
        <f>ROUND(I156*H156,2)</f>
        <v>0</v>
      </c>
      <c r="K156" s="176" t="s">
        <v>164</v>
      </c>
      <c r="L156" s="40"/>
      <c r="M156" s="181" t="s">
        <v>5</v>
      </c>
      <c r="N156" s="182" t="s">
        <v>44</v>
      </c>
      <c r="O156" s="41"/>
      <c r="P156" s="183">
        <f>O156*H156</f>
        <v>0</v>
      </c>
      <c r="Q156" s="183">
        <v>0.00015</v>
      </c>
      <c r="R156" s="183">
        <f>Q156*H156</f>
        <v>0.00543</v>
      </c>
      <c r="S156" s="183">
        <v>0</v>
      </c>
      <c r="T156" s="184">
        <f>S156*H156</f>
        <v>0</v>
      </c>
      <c r="AR156" s="23" t="s">
        <v>253</v>
      </c>
      <c r="AT156" s="23" t="s">
        <v>160</v>
      </c>
      <c r="AU156" s="23" t="s">
        <v>83</v>
      </c>
      <c r="AY156" s="23" t="s">
        <v>157</v>
      </c>
      <c r="BE156" s="185">
        <f>IF(N156="základní",J156,0)</f>
        <v>0</v>
      </c>
      <c r="BF156" s="185">
        <f>IF(N156="snížená",J156,0)</f>
        <v>0</v>
      </c>
      <c r="BG156" s="185">
        <f>IF(N156="zákl. přenesená",J156,0)</f>
        <v>0</v>
      </c>
      <c r="BH156" s="185">
        <f>IF(N156="sníž. přenesená",J156,0)</f>
        <v>0</v>
      </c>
      <c r="BI156" s="185">
        <f>IF(N156="nulová",J156,0)</f>
        <v>0</v>
      </c>
      <c r="BJ156" s="23" t="s">
        <v>81</v>
      </c>
      <c r="BK156" s="185">
        <f>ROUND(I156*H156,2)</f>
        <v>0</v>
      </c>
      <c r="BL156" s="23" t="s">
        <v>253</v>
      </c>
      <c r="BM156" s="23" t="s">
        <v>2490</v>
      </c>
    </row>
    <row r="157" spans="2:47" s="1" customFormat="1" ht="40.5">
      <c r="B157" s="40"/>
      <c r="D157" s="187" t="s">
        <v>177</v>
      </c>
      <c r="F157" s="197" t="s">
        <v>2483</v>
      </c>
      <c r="I157" s="148"/>
      <c r="L157" s="40"/>
      <c r="M157" s="196"/>
      <c r="N157" s="41"/>
      <c r="O157" s="41"/>
      <c r="P157" s="41"/>
      <c r="Q157" s="41"/>
      <c r="R157" s="41"/>
      <c r="S157" s="41"/>
      <c r="T157" s="69"/>
      <c r="AT157" s="23" t="s">
        <v>177</v>
      </c>
      <c r="AU157" s="23" t="s">
        <v>83</v>
      </c>
    </row>
    <row r="158" spans="2:51" s="11" customFormat="1" ht="13.5">
      <c r="B158" s="186"/>
      <c r="D158" s="187" t="s">
        <v>167</v>
      </c>
      <c r="E158" s="188" t="s">
        <v>5</v>
      </c>
      <c r="F158" s="189" t="s">
        <v>2491</v>
      </c>
      <c r="H158" s="190">
        <v>36.2</v>
      </c>
      <c r="I158" s="191"/>
      <c r="L158" s="186"/>
      <c r="M158" s="192"/>
      <c r="N158" s="193"/>
      <c r="O158" s="193"/>
      <c r="P158" s="193"/>
      <c r="Q158" s="193"/>
      <c r="R158" s="193"/>
      <c r="S158" s="193"/>
      <c r="T158" s="194"/>
      <c r="AT158" s="188" t="s">
        <v>167</v>
      </c>
      <c r="AU158" s="188" t="s">
        <v>83</v>
      </c>
      <c r="AV158" s="11" t="s">
        <v>83</v>
      </c>
      <c r="AW158" s="11" t="s">
        <v>36</v>
      </c>
      <c r="AX158" s="11" t="s">
        <v>81</v>
      </c>
      <c r="AY158" s="188" t="s">
        <v>157</v>
      </c>
    </row>
    <row r="159" spans="2:65" s="1" customFormat="1" ht="38.25" customHeight="1">
      <c r="B159" s="173"/>
      <c r="C159" s="174" t="s">
        <v>485</v>
      </c>
      <c r="D159" s="174" t="s">
        <v>160</v>
      </c>
      <c r="E159" s="175" t="s">
        <v>2492</v>
      </c>
      <c r="F159" s="176" t="s">
        <v>2493</v>
      </c>
      <c r="G159" s="177" t="s">
        <v>458</v>
      </c>
      <c r="H159" s="178">
        <v>77</v>
      </c>
      <c r="I159" s="179"/>
      <c r="J159" s="180">
        <f>ROUND(I159*H159,2)</f>
        <v>0</v>
      </c>
      <c r="K159" s="176" t="s">
        <v>164</v>
      </c>
      <c r="L159" s="40"/>
      <c r="M159" s="181" t="s">
        <v>5</v>
      </c>
      <c r="N159" s="182" t="s">
        <v>44</v>
      </c>
      <c r="O159" s="41"/>
      <c r="P159" s="183">
        <f>O159*H159</f>
        <v>0</v>
      </c>
      <c r="Q159" s="183">
        <v>0.0002</v>
      </c>
      <c r="R159" s="183">
        <f>Q159*H159</f>
        <v>0.0154</v>
      </c>
      <c r="S159" s="183">
        <v>0</v>
      </c>
      <c r="T159" s="184">
        <f>S159*H159</f>
        <v>0</v>
      </c>
      <c r="AR159" s="23" t="s">
        <v>253</v>
      </c>
      <c r="AT159" s="23" t="s">
        <v>160</v>
      </c>
      <c r="AU159" s="23" t="s">
        <v>83</v>
      </c>
      <c r="AY159" s="23" t="s">
        <v>157</v>
      </c>
      <c r="BE159" s="185">
        <f>IF(N159="základní",J159,0)</f>
        <v>0</v>
      </c>
      <c r="BF159" s="185">
        <f>IF(N159="snížená",J159,0)</f>
        <v>0</v>
      </c>
      <c r="BG159" s="185">
        <f>IF(N159="zákl. přenesená",J159,0)</f>
        <v>0</v>
      </c>
      <c r="BH159" s="185">
        <f>IF(N159="sníž. přenesená",J159,0)</f>
        <v>0</v>
      </c>
      <c r="BI159" s="185">
        <f>IF(N159="nulová",J159,0)</f>
        <v>0</v>
      </c>
      <c r="BJ159" s="23" t="s">
        <v>81</v>
      </c>
      <c r="BK159" s="185">
        <f>ROUND(I159*H159,2)</f>
        <v>0</v>
      </c>
      <c r="BL159" s="23" t="s">
        <v>253</v>
      </c>
      <c r="BM159" s="23" t="s">
        <v>2494</v>
      </c>
    </row>
    <row r="160" spans="2:47" s="1" customFormat="1" ht="40.5">
      <c r="B160" s="40"/>
      <c r="D160" s="187" t="s">
        <v>177</v>
      </c>
      <c r="F160" s="197" t="s">
        <v>2483</v>
      </c>
      <c r="I160" s="148"/>
      <c r="L160" s="40"/>
      <c r="M160" s="196"/>
      <c r="N160" s="41"/>
      <c r="O160" s="41"/>
      <c r="P160" s="41"/>
      <c r="Q160" s="41"/>
      <c r="R160" s="41"/>
      <c r="S160" s="41"/>
      <c r="T160" s="69"/>
      <c r="AT160" s="23" t="s">
        <v>177</v>
      </c>
      <c r="AU160" s="23" t="s">
        <v>83</v>
      </c>
    </row>
    <row r="161" spans="2:51" s="11" customFormat="1" ht="13.5">
      <c r="B161" s="186"/>
      <c r="D161" s="187" t="s">
        <v>167</v>
      </c>
      <c r="E161" s="188" t="s">
        <v>5</v>
      </c>
      <c r="F161" s="189" t="s">
        <v>2495</v>
      </c>
      <c r="H161" s="190">
        <v>77</v>
      </c>
      <c r="I161" s="191"/>
      <c r="L161" s="186"/>
      <c r="M161" s="192"/>
      <c r="N161" s="193"/>
      <c r="O161" s="193"/>
      <c r="P161" s="193"/>
      <c r="Q161" s="193"/>
      <c r="R161" s="193"/>
      <c r="S161" s="193"/>
      <c r="T161" s="194"/>
      <c r="AT161" s="188" t="s">
        <v>167</v>
      </c>
      <c r="AU161" s="188" t="s">
        <v>83</v>
      </c>
      <c r="AV161" s="11" t="s">
        <v>83</v>
      </c>
      <c r="AW161" s="11" t="s">
        <v>36</v>
      </c>
      <c r="AX161" s="11" t="s">
        <v>81</v>
      </c>
      <c r="AY161" s="188" t="s">
        <v>157</v>
      </c>
    </row>
    <row r="162" spans="2:65" s="1" customFormat="1" ht="38.25" customHeight="1">
      <c r="B162" s="173"/>
      <c r="C162" s="174" t="s">
        <v>491</v>
      </c>
      <c r="D162" s="174" t="s">
        <v>160</v>
      </c>
      <c r="E162" s="175" t="s">
        <v>2496</v>
      </c>
      <c r="F162" s="176" t="s">
        <v>2497</v>
      </c>
      <c r="G162" s="177" t="s">
        <v>458</v>
      </c>
      <c r="H162" s="178">
        <v>328.1</v>
      </c>
      <c r="I162" s="179"/>
      <c r="J162" s="180">
        <f>ROUND(I162*H162,2)</f>
        <v>0</v>
      </c>
      <c r="K162" s="176" t="s">
        <v>164</v>
      </c>
      <c r="L162" s="40"/>
      <c r="M162" s="181" t="s">
        <v>5</v>
      </c>
      <c r="N162" s="182" t="s">
        <v>44</v>
      </c>
      <c r="O162" s="41"/>
      <c r="P162" s="183">
        <f>O162*H162</f>
        <v>0</v>
      </c>
      <c r="Q162" s="183">
        <v>0.00012</v>
      </c>
      <c r="R162" s="183">
        <f>Q162*H162</f>
        <v>0.039372000000000004</v>
      </c>
      <c r="S162" s="183">
        <v>0</v>
      </c>
      <c r="T162" s="184">
        <f>S162*H162</f>
        <v>0</v>
      </c>
      <c r="AR162" s="23" t="s">
        <v>253</v>
      </c>
      <c r="AT162" s="23" t="s">
        <v>160</v>
      </c>
      <c r="AU162" s="23" t="s">
        <v>83</v>
      </c>
      <c r="AY162" s="23" t="s">
        <v>157</v>
      </c>
      <c r="BE162" s="185">
        <f>IF(N162="základní",J162,0)</f>
        <v>0</v>
      </c>
      <c r="BF162" s="185">
        <f>IF(N162="snížená",J162,0)</f>
        <v>0</v>
      </c>
      <c r="BG162" s="185">
        <f>IF(N162="zákl. přenesená",J162,0)</f>
        <v>0</v>
      </c>
      <c r="BH162" s="185">
        <f>IF(N162="sníž. přenesená",J162,0)</f>
        <v>0</v>
      </c>
      <c r="BI162" s="185">
        <f>IF(N162="nulová",J162,0)</f>
        <v>0</v>
      </c>
      <c r="BJ162" s="23" t="s">
        <v>81</v>
      </c>
      <c r="BK162" s="185">
        <f>ROUND(I162*H162,2)</f>
        <v>0</v>
      </c>
      <c r="BL162" s="23" t="s">
        <v>253</v>
      </c>
      <c r="BM162" s="23" t="s">
        <v>2498</v>
      </c>
    </row>
    <row r="163" spans="2:47" s="1" customFormat="1" ht="40.5">
      <c r="B163" s="40"/>
      <c r="D163" s="187" t="s">
        <v>177</v>
      </c>
      <c r="F163" s="197" t="s">
        <v>2483</v>
      </c>
      <c r="I163" s="148"/>
      <c r="L163" s="40"/>
      <c r="M163" s="196"/>
      <c r="N163" s="41"/>
      <c r="O163" s="41"/>
      <c r="P163" s="41"/>
      <c r="Q163" s="41"/>
      <c r="R163" s="41"/>
      <c r="S163" s="41"/>
      <c r="T163" s="69"/>
      <c r="AT163" s="23" t="s">
        <v>177</v>
      </c>
      <c r="AU163" s="23" t="s">
        <v>83</v>
      </c>
    </row>
    <row r="164" spans="2:51" s="11" customFormat="1" ht="13.5">
      <c r="B164" s="186"/>
      <c r="D164" s="187" t="s">
        <v>167</v>
      </c>
      <c r="E164" s="188" t="s">
        <v>5</v>
      </c>
      <c r="F164" s="189" t="s">
        <v>2468</v>
      </c>
      <c r="H164" s="190">
        <v>328.1</v>
      </c>
      <c r="I164" s="191"/>
      <c r="L164" s="186"/>
      <c r="M164" s="192"/>
      <c r="N164" s="193"/>
      <c r="O164" s="193"/>
      <c r="P164" s="193"/>
      <c r="Q164" s="193"/>
      <c r="R164" s="193"/>
      <c r="S164" s="193"/>
      <c r="T164" s="194"/>
      <c r="AT164" s="188" t="s">
        <v>167</v>
      </c>
      <c r="AU164" s="188" t="s">
        <v>83</v>
      </c>
      <c r="AV164" s="11" t="s">
        <v>83</v>
      </c>
      <c r="AW164" s="11" t="s">
        <v>36</v>
      </c>
      <c r="AX164" s="11" t="s">
        <v>81</v>
      </c>
      <c r="AY164" s="188" t="s">
        <v>157</v>
      </c>
    </row>
    <row r="165" spans="2:65" s="1" customFormat="1" ht="38.25" customHeight="1">
      <c r="B165" s="173"/>
      <c r="C165" s="174" t="s">
        <v>496</v>
      </c>
      <c r="D165" s="174" t="s">
        <v>160</v>
      </c>
      <c r="E165" s="175" t="s">
        <v>2499</v>
      </c>
      <c r="F165" s="176" t="s">
        <v>2500</v>
      </c>
      <c r="G165" s="177" t="s">
        <v>458</v>
      </c>
      <c r="H165" s="178">
        <v>183.9</v>
      </c>
      <c r="I165" s="179"/>
      <c r="J165" s="180">
        <f>ROUND(I165*H165,2)</f>
        <v>0</v>
      </c>
      <c r="K165" s="176" t="s">
        <v>164</v>
      </c>
      <c r="L165" s="40"/>
      <c r="M165" s="181" t="s">
        <v>5</v>
      </c>
      <c r="N165" s="182" t="s">
        <v>44</v>
      </c>
      <c r="O165" s="41"/>
      <c r="P165" s="183">
        <f>O165*H165</f>
        <v>0</v>
      </c>
      <c r="Q165" s="183">
        <v>0.00016</v>
      </c>
      <c r="R165" s="183">
        <f>Q165*H165</f>
        <v>0.029424000000000002</v>
      </c>
      <c r="S165" s="183">
        <v>0</v>
      </c>
      <c r="T165" s="184">
        <f>S165*H165</f>
        <v>0</v>
      </c>
      <c r="AR165" s="23" t="s">
        <v>253</v>
      </c>
      <c r="AT165" s="23" t="s">
        <v>160</v>
      </c>
      <c r="AU165" s="23" t="s">
        <v>83</v>
      </c>
      <c r="AY165" s="23" t="s">
        <v>157</v>
      </c>
      <c r="BE165" s="185">
        <f>IF(N165="základní",J165,0)</f>
        <v>0</v>
      </c>
      <c r="BF165" s="185">
        <f>IF(N165="snížená",J165,0)</f>
        <v>0</v>
      </c>
      <c r="BG165" s="185">
        <f>IF(N165="zákl. přenesená",J165,0)</f>
        <v>0</v>
      </c>
      <c r="BH165" s="185">
        <f>IF(N165="sníž. přenesená",J165,0)</f>
        <v>0</v>
      </c>
      <c r="BI165" s="185">
        <f>IF(N165="nulová",J165,0)</f>
        <v>0</v>
      </c>
      <c r="BJ165" s="23" t="s">
        <v>81</v>
      </c>
      <c r="BK165" s="185">
        <f>ROUND(I165*H165,2)</f>
        <v>0</v>
      </c>
      <c r="BL165" s="23" t="s">
        <v>253</v>
      </c>
      <c r="BM165" s="23" t="s">
        <v>2501</v>
      </c>
    </row>
    <row r="166" spans="2:47" s="1" customFormat="1" ht="40.5">
      <c r="B166" s="40"/>
      <c r="D166" s="187" t="s">
        <v>177</v>
      </c>
      <c r="F166" s="197" t="s">
        <v>2483</v>
      </c>
      <c r="I166" s="148"/>
      <c r="L166" s="40"/>
      <c r="M166" s="196"/>
      <c r="N166" s="41"/>
      <c r="O166" s="41"/>
      <c r="P166" s="41"/>
      <c r="Q166" s="41"/>
      <c r="R166" s="41"/>
      <c r="S166" s="41"/>
      <c r="T166" s="69"/>
      <c r="AT166" s="23" t="s">
        <v>177</v>
      </c>
      <c r="AU166" s="23" t="s">
        <v>83</v>
      </c>
    </row>
    <row r="167" spans="2:51" s="11" customFormat="1" ht="13.5">
      <c r="B167" s="186"/>
      <c r="D167" s="187" t="s">
        <v>167</v>
      </c>
      <c r="E167" s="188" t="s">
        <v>5</v>
      </c>
      <c r="F167" s="189" t="s">
        <v>2502</v>
      </c>
      <c r="H167" s="190">
        <v>183.9</v>
      </c>
      <c r="I167" s="191"/>
      <c r="L167" s="186"/>
      <c r="M167" s="192"/>
      <c r="N167" s="193"/>
      <c r="O167" s="193"/>
      <c r="P167" s="193"/>
      <c r="Q167" s="193"/>
      <c r="R167" s="193"/>
      <c r="S167" s="193"/>
      <c r="T167" s="194"/>
      <c r="AT167" s="188" t="s">
        <v>167</v>
      </c>
      <c r="AU167" s="188" t="s">
        <v>83</v>
      </c>
      <c r="AV167" s="11" t="s">
        <v>83</v>
      </c>
      <c r="AW167" s="11" t="s">
        <v>36</v>
      </c>
      <c r="AX167" s="11" t="s">
        <v>81</v>
      </c>
      <c r="AY167" s="188" t="s">
        <v>157</v>
      </c>
    </row>
    <row r="168" spans="2:65" s="1" customFormat="1" ht="16.5" customHeight="1">
      <c r="B168" s="173"/>
      <c r="C168" s="174" t="s">
        <v>502</v>
      </c>
      <c r="D168" s="174" t="s">
        <v>160</v>
      </c>
      <c r="E168" s="175" t="s">
        <v>2503</v>
      </c>
      <c r="F168" s="176" t="s">
        <v>2504</v>
      </c>
      <c r="G168" s="177" t="s">
        <v>163</v>
      </c>
      <c r="H168" s="178">
        <v>93</v>
      </c>
      <c r="I168" s="179"/>
      <c r="J168" s="180">
        <f>ROUND(I168*H168,2)</f>
        <v>0</v>
      </c>
      <c r="K168" s="176" t="s">
        <v>164</v>
      </c>
      <c r="L168" s="40"/>
      <c r="M168" s="181" t="s">
        <v>5</v>
      </c>
      <c r="N168" s="182" t="s">
        <v>44</v>
      </c>
      <c r="O168" s="41"/>
      <c r="P168" s="183">
        <f>O168*H168</f>
        <v>0</v>
      </c>
      <c r="Q168" s="183">
        <v>0</v>
      </c>
      <c r="R168" s="183">
        <f>Q168*H168</f>
        <v>0</v>
      </c>
      <c r="S168" s="183">
        <v>0</v>
      </c>
      <c r="T168" s="184">
        <f>S168*H168</f>
        <v>0</v>
      </c>
      <c r="AR168" s="23" t="s">
        <v>253</v>
      </c>
      <c r="AT168" s="23" t="s">
        <v>160</v>
      </c>
      <c r="AU168" s="23" t="s">
        <v>83</v>
      </c>
      <c r="AY168" s="23" t="s">
        <v>157</v>
      </c>
      <c r="BE168" s="185">
        <f>IF(N168="základní",J168,0)</f>
        <v>0</v>
      </c>
      <c r="BF168" s="185">
        <f>IF(N168="snížená",J168,0)</f>
        <v>0</v>
      </c>
      <c r="BG168" s="185">
        <f>IF(N168="zákl. přenesená",J168,0)</f>
        <v>0</v>
      </c>
      <c r="BH168" s="185">
        <f>IF(N168="sníž. přenesená",J168,0)</f>
        <v>0</v>
      </c>
      <c r="BI168" s="185">
        <f>IF(N168="nulová",J168,0)</f>
        <v>0</v>
      </c>
      <c r="BJ168" s="23" t="s">
        <v>81</v>
      </c>
      <c r="BK168" s="185">
        <f>ROUND(I168*H168,2)</f>
        <v>0</v>
      </c>
      <c r="BL168" s="23" t="s">
        <v>253</v>
      </c>
      <c r="BM168" s="23" t="s">
        <v>2505</v>
      </c>
    </row>
    <row r="169" spans="2:47" s="1" customFormat="1" ht="81">
      <c r="B169" s="40"/>
      <c r="D169" s="187" t="s">
        <v>177</v>
      </c>
      <c r="F169" s="197" t="s">
        <v>2506</v>
      </c>
      <c r="I169" s="148"/>
      <c r="L169" s="40"/>
      <c r="M169" s="196"/>
      <c r="N169" s="41"/>
      <c r="O169" s="41"/>
      <c r="P169" s="41"/>
      <c r="Q169" s="41"/>
      <c r="R169" s="41"/>
      <c r="S169" s="41"/>
      <c r="T169" s="69"/>
      <c r="AT169" s="23" t="s">
        <v>177</v>
      </c>
      <c r="AU169" s="23" t="s">
        <v>83</v>
      </c>
    </row>
    <row r="170" spans="2:51" s="11" customFormat="1" ht="13.5">
      <c r="B170" s="186"/>
      <c r="D170" s="187" t="s">
        <v>167</v>
      </c>
      <c r="E170" s="188" t="s">
        <v>5</v>
      </c>
      <c r="F170" s="189" t="s">
        <v>2507</v>
      </c>
      <c r="H170" s="190">
        <v>93</v>
      </c>
      <c r="I170" s="191"/>
      <c r="L170" s="186"/>
      <c r="M170" s="192"/>
      <c r="N170" s="193"/>
      <c r="O170" s="193"/>
      <c r="P170" s="193"/>
      <c r="Q170" s="193"/>
      <c r="R170" s="193"/>
      <c r="S170" s="193"/>
      <c r="T170" s="194"/>
      <c r="AT170" s="188" t="s">
        <v>167</v>
      </c>
      <c r="AU170" s="188" t="s">
        <v>83</v>
      </c>
      <c r="AV170" s="11" t="s">
        <v>83</v>
      </c>
      <c r="AW170" s="11" t="s">
        <v>36</v>
      </c>
      <c r="AX170" s="11" t="s">
        <v>81</v>
      </c>
      <c r="AY170" s="188" t="s">
        <v>157</v>
      </c>
    </row>
    <row r="171" spans="2:65" s="1" customFormat="1" ht="25.5" customHeight="1">
      <c r="B171" s="173"/>
      <c r="C171" s="174" t="s">
        <v>506</v>
      </c>
      <c r="D171" s="174" t="s">
        <v>160</v>
      </c>
      <c r="E171" s="175" t="s">
        <v>2508</v>
      </c>
      <c r="F171" s="176" t="s">
        <v>2509</v>
      </c>
      <c r="G171" s="177" t="s">
        <v>163</v>
      </c>
      <c r="H171" s="178">
        <v>77</v>
      </c>
      <c r="I171" s="179"/>
      <c r="J171" s="180">
        <f>ROUND(I171*H171,2)</f>
        <v>0</v>
      </c>
      <c r="K171" s="176" t="s">
        <v>164</v>
      </c>
      <c r="L171" s="40"/>
      <c r="M171" s="181" t="s">
        <v>5</v>
      </c>
      <c r="N171" s="182" t="s">
        <v>44</v>
      </c>
      <c r="O171" s="41"/>
      <c r="P171" s="183">
        <f>O171*H171</f>
        <v>0</v>
      </c>
      <c r="Q171" s="183">
        <v>7E-05</v>
      </c>
      <c r="R171" s="183">
        <f>Q171*H171</f>
        <v>0.00539</v>
      </c>
      <c r="S171" s="183">
        <v>0</v>
      </c>
      <c r="T171" s="184">
        <f>S171*H171</f>
        <v>0</v>
      </c>
      <c r="AR171" s="23" t="s">
        <v>253</v>
      </c>
      <c r="AT171" s="23" t="s">
        <v>160</v>
      </c>
      <c r="AU171" s="23" t="s">
        <v>83</v>
      </c>
      <c r="AY171" s="23" t="s">
        <v>157</v>
      </c>
      <c r="BE171" s="185">
        <f>IF(N171="základní",J171,0)</f>
        <v>0</v>
      </c>
      <c r="BF171" s="185">
        <f>IF(N171="snížená",J171,0)</f>
        <v>0</v>
      </c>
      <c r="BG171" s="185">
        <f>IF(N171="zákl. přenesená",J171,0)</f>
        <v>0</v>
      </c>
      <c r="BH171" s="185">
        <f>IF(N171="sníž. přenesená",J171,0)</f>
        <v>0</v>
      </c>
      <c r="BI171" s="185">
        <f>IF(N171="nulová",J171,0)</f>
        <v>0</v>
      </c>
      <c r="BJ171" s="23" t="s">
        <v>81</v>
      </c>
      <c r="BK171" s="185">
        <f>ROUND(I171*H171,2)</f>
        <v>0</v>
      </c>
      <c r="BL171" s="23" t="s">
        <v>253</v>
      </c>
      <c r="BM171" s="23" t="s">
        <v>2510</v>
      </c>
    </row>
    <row r="172" spans="2:47" s="1" customFormat="1" ht="54">
      <c r="B172" s="40"/>
      <c r="D172" s="187" t="s">
        <v>177</v>
      </c>
      <c r="F172" s="197" t="s">
        <v>2511</v>
      </c>
      <c r="I172" s="148"/>
      <c r="L172" s="40"/>
      <c r="M172" s="196"/>
      <c r="N172" s="41"/>
      <c r="O172" s="41"/>
      <c r="P172" s="41"/>
      <c r="Q172" s="41"/>
      <c r="R172" s="41"/>
      <c r="S172" s="41"/>
      <c r="T172" s="69"/>
      <c r="AT172" s="23" t="s">
        <v>177</v>
      </c>
      <c r="AU172" s="23" t="s">
        <v>83</v>
      </c>
    </row>
    <row r="173" spans="2:65" s="1" customFormat="1" ht="25.5" customHeight="1">
      <c r="B173" s="173"/>
      <c r="C173" s="174" t="s">
        <v>509</v>
      </c>
      <c r="D173" s="174" t="s">
        <v>160</v>
      </c>
      <c r="E173" s="175" t="s">
        <v>2512</v>
      </c>
      <c r="F173" s="176" t="s">
        <v>2513</v>
      </c>
      <c r="G173" s="177" t="s">
        <v>163</v>
      </c>
      <c r="H173" s="178">
        <v>1</v>
      </c>
      <c r="I173" s="179"/>
      <c r="J173" s="180">
        <f>ROUND(I173*H173,2)</f>
        <v>0</v>
      </c>
      <c r="K173" s="176" t="s">
        <v>164</v>
      </c>
      <c r="L173" s="40"/>
      <c r="M173" s="181" t="s">
        <v>5</v>
      </c>
      <c r="N173" s="182" t="s">
        <v>44</v>
      </c>
      <c r="O173" s="41"/>
      <c r="P173" s="183">
        <f>O173*H173</f>
        <v>0</v>
      </c>
      <c r="Q173" s="183">
        <v>0.00011</v>
      </c>
      <c r="R173" s="183">
        <f>Q173*H173</f>
        <v>0.00011</v>
      </c>
      <c r="S173" s="183">
        <v>0</v>
      </c>
      <c r="T173" s="184">
        <f>S173*H173</f>
        <v>0</v>
      </c>
      <c r="AR173" s="23" t="s">
        <v>253</v>
      </c>
      <c r="AT173" s="23" t="s">
        <v>160</v>
      </c>
      <c r="AU173" s="23" t="s">
        <v>83</v>
      </c>
      <c r="AY173" s="23" t="s">
        <v>157</v>
      </c>
      <c r="BE173" s="185">
        <f>IF(N173="základní",J173,0)</f>
        <v>0</v>
      </c>
      <c r="BF173" s="185">
        <f>IF(N173="snížená",J173,0)</f>
        <v>0</v>
      </c>
      <c r="BG173" s="185">
        <f>IF(N173="zákl. přenesená",J173,0)</f>
        <v>0</v>
      </c>
      <c r="BH173" s="185">
        <f>IF(N173="sníž. přenesená",J173,0)</f>
        <v>0</v>
      </c>
      <c r="BI173" s="185">
        <f>IF(N173="nulová",J173,0)</f>
        <v>0</v>
      </c>
      <c r="BJ173" s="23" t="s">
        <v>81</v>
      </c>
      <c r="BK173" s="185">
        <f>ROUND(I173*H173,2)</f>
        <v>0</v>
      </c>
      <c r="BL173" s="23" t="s">
        <v>253</v>
      </c>
      <c r="BM173" s="23" t="s">
        <v>2514</v>
      </c>
    </row>
    <row r="174" spans="2:47" s="1" customFormat="1" ht="54">
      <c r="B174" s="40"/>
      <c r="D174" s="187" t="s">
        <v>177</v>
      </c>
      <c r="F174" s="197" t="s">
        <v>2511</v>
      </c>
      <c r="I174" s="148"/>
      <c r="L174" s="40"/>
      <c r="M174" s="196"/>
      <c r="N174" s="41"/>
      <c r="O174" s="41"/>
      <c r="P174" s="41"/>
      <c r="Q174" s="41"/>
      <c r="R174" s="41"/>
      <c r="S174" s="41"/>
      <c r="T174" s="69"/>
      <c r="AT174" s="23" t="s">
        <v>177</v>
      </c>
      <c r="AU174" s="23" t="s">
        <v>83</v>
      </c>
    </row>
    <row r="175" spans="2:65" s="1" customFormat="1" ht="16.5" customHeight="1">
      <c r="B175" s="173"/>
      <c r="C175" s="174" t="s">
        <v>513</v>
      </c>
      <c r="D175" s="174" t="s">
        <v>160</v>
      </c>
      <c r="E175" s="175" t="s">
        <v>2515</v>
      </c>
      <c r="F175" s="176" t="s">
        <v>2516</v>
      </c>
      <c r="G175" s="177" t="s">
        <v>163</v>
      </c>
      <c r="H175" s="178">
        <v>4</v>
      </c>
      <c r="I175" s="179"/>
      <c r="J175" s="180">
        <f aca="true" t="shared" si="10" ref="J175:J180">ROUND(I175*H175,2)</f>
        <v>0</v>
      </c>
      <c r="K175" s="176" t="s">
        <v>164</v>
      </c>
      <c r="L175" s="40"/>
      <c r="M175" s="181" t="s">
        <v>5</v>
      </c>
      <c r="N175" s="182" t="s">
        <v>44</v>
      </c>
      <c r="O175" s="41"/>
      <c r="P175" s="183">
        <f aca="true" t="shared" si="11" ref="P175:P180">O175*H175</f>
        <v>0</v>
      </c>
      <c r="Q175" s="183">
        <v>0.00076</v>
      </c>
      <c r="R175" s="183">
        <f aca="true" t="shared" si="12" ref="R175:R180">Q175*H175</f>
        <v>0.00304</v>
      </c>
      <c r="S175" s="183">
        <v>0</v>
      </c>
      <c r="T175" s="184">
        <f aca="true" t="shared" si="13" ref="T175:T180">S175*H175</f>
        <v>0</v>
      </c>
      <c r="AR175" s="23" t="s">
        <v>253</v>
      </c>
      <c r="AT175" s="23" t="s">
        <v>160</v>
      </c>
      <c r="AU175" s="23" t="s">
        <v>83</v>
      </c>
      <c r="AY175" s="23" t="s">
        <v>157</v>
      </c>
      <c r="BE175" s="185">
        <f aca="true" t="shared" si="14" ref="BE175:BE180">IF(N175="základní",J175,0)</f>
        <v>0</v>
      </c>
      <c r="BF175" s="185">
        <f aca="true" t="shared" si="15" ref="BF175:BF180">IF(N175="snížená",J175,0)</f>
        <v>0</v>
      </c>
      <c r="BG175" s="185">
        <f aca="true" t="shared" si="16" ref="BG175:BG180">IF(N175="zákl. přenesená",J175,0)</f>
        <v>0</v>
      </c>
      <c r="BH175" s="185">
        <f aca="true" t="shared" si="17" ref="BH175:BH180">IF(N175="sníž. přenesená",J175,0)</f>
        <v>0</v>
      </c>
      <c r="BI175" s="185">
        <f aca="true" t="shared" si="18" ref="BI175:BI180">IF(N175="nulová",J175,0)</f>
        <v>0</v>
      </c>
      <c r="BJ175" s="23" t="s">
        <v>81</v>
      </c>
      <c r="BK175" s="185">
        <f aca="true" t="shared" si="19" ref="BK175:BK180">ROUND(I175*H175,2)</f>
        <v>0</v>
      </c>
      <c r="BL175" s="23" t="s">
        <v>253</v>
      </c>
      <c r="BM175" s="23" t="s">
        <v>2517</v>
      </c>
    </row>
    <row r="176" spans="2:65" s="1" customFormat="1" ht="16.5" customHeight="1">
      <c r="B176" s="173"/>
      <c r="C176" s="174" t="s">
        <v>517</v>
      </c>
      <c r="D176" s="174" t="s">
        <v>160</v>
      </c>
      <c r="E176" s="175" t="s">
        <v>2518</v>
      </c>
      <c r="F176" s="176" t="s">
        <v>2519</v>
      </c>
      <c r="G176" s="177" t="s">
        <v>163</v>
      </c>
      <c r="H176" s="178">
        <v>8</v>
      </c>
      <c r="I176" s="179"/>
      <c r="J176" s="180">
        <f t="shared" si="10"/>
        <v>0</v>
      </c>
      <c r="K176" s="176" t="s">
        <v>164</v>
      </c>
      <c r="L176" s="40"/>
      <c r="M176" s="181" t="s">
        <v>5</v>
      </c>
      <c r="N176" s="182" t="s">
        <v>44</v>
      </c>
      <c r="O176" s="41"/>
      <c r="P176" s="183">
        <f t="shared" si="11"/>
        <v>0</v>
      </c>
      <c r="Q176" s="183">
        <v>0.00103</v>
      </c>
      <c r="R176" s="183">
        <f t="shared" si="12"/>
        <v>0.00824</v>
      </c>
      <c r="S176" s="183">
        <v>0</v>
      </c>
      <c r="T176" s="184">
        <f t="shared" si="13"/>
        <v>0</v>
      </c>
      <c r="AR176" s="23" t="s">
        <v>253</v>
      </c>
      <c r="AT176" s="23" t="s">
        <v>160</v>
      </c>
      <c r="AU176" s="23" t="s">
        <v>83</v>
      </c>
      <c r="AY176" s="23" t="s">
        <v>157</v>
      </c>
      <c r="BE176" s="185">
        <f t="shared" si="14"/>
        <v>0</v>
      </c>
      <c r="BF176" s="185">
        <f t="shared" si="15"/>
        <v>0</v>
      </c>
      <c r="BG176" s="185">
        <f t="shared" si="16"/>
        <v>0</v>
      </c>
      <c r="BH176" s="185">
        <f t="shared" si="17"/>
        <v>0</v>
      </c>
      <c r="BI176" s="185">
        <f t="shared" si="18"/>
        <v>0</v>
      </c>
      <c r="BJ176" s="23" t="s">
        <v>81</v>
      </c>
      <c r="BK176" s="185">
        <f t="shared" si="19"/>
        <v>0</v>
      </c>
      <c r="BL176" s="23" t="s">
        <v>253</v>
      </c>
      <c r="BM176" s="23" t="s">
        <v>2520</v>
      </c>
    </row>
    <row r="177" spans="2:65" s="1" customFormat="1" ht="16.5" customHeight="1">
      <c r="B177" s="173"/>
      <c r="C177" s="174" t="s">
        <v>524</v>
      </c>
      <c r="D177" s="174" t="s">
        <v>160</v>
      </c>
      <c r="E177" s="175" t="s">
        <v>2521</v>
      </c>
      <c r="F177" s="176" t="s">
        <v>2522</v>
      </c>
      <c r="G177" s="177" t="s">
        <v>163</v>
      </c>
      <c r="H177" s="178">
        <v>4</v>
      </c>
      <c r="I177" s="179"/>
      <c r="J177" s="180">
        <f t="shared" si="10"/>
        <v>0</v>
      </c>
      <c r="K177" s="176" t="s">
        <v>164</v>
      </c>
      <c r="L177" s="40"/>
      <c r="M177" s="181" t="s">
        <v>5</v>
      </c>
      <c r="N177" s="182" t="s">
        <v>44</v>
      </c>
      <c r="O177" s="41"/>
      <c r="P177" s="183">
        <f t="shared" si="11"/>
        <v>0</v>
      </c>
      <c r="Q177" s="183">
        <v>0.00136</v>
      </c>
      <c r="R177" s="183">
        <f t="shared" si="12"/>
        <v>0.00544</v>
      </c>
      <c r="S177" s="183">
        <v>0</v>
      </c>
      <c r="T177" s="184">
        <f t="shared" si="13"/>
        <v>0</v>
      </c>
      <c r="AR177" s="23" t="s">
        <v>253</v>
      </c>
      <c r="AT177" s="23" t="s">
        <v>160</v>
      </c>
      <c r="AU177" s="23" t="s">
        <v>83</v>
      </c>
      <c r="AY177" s="23" t="s">
        <v>157</v>
      </c>
      <c r="BE177" s="185">
        <f t="shared" si="14"/>
        <v>0</v>
      </c>
      <c r="BF177" s="185">
        <f t="shared" si="15"/>
        <v>0</v>
      </c>
      <c r="BG177" s="185">
        <f t="shared" si="16"/>
        <v>0</v>
      </c>
      <c r="BH177" s="185">
        <f t="shared" si="17"/>
        <v>0</v>
      </c>
      <c r="BI177" s="185">
        <f t="shared" si="18"/>
        <v>0</v>
      </c>
      <c r="BJ177" s="23" t="s">
        <v>81</v>
      </c>
      <c r="BK177" s="185">
        <f t="shared" si="19"/>
        <v>0</v>
      </c>
      <c r="BL177" s="23" t="s">
        <v>253</v>
      </c>
      <c r="BM177" s="23" t="s">
        <v>2523</v>
      </c>
    </row>
    <row r="178" spans="2:65" s="1" customFormat="1" ht="16.5" customHeight="1">
      <c r="B178" s="173"/>
      <c r="C178" s="174" t="s">
        <v>531</v>
      </c>
      <c r="D178" s="174" t="s">
        <v>160</v>
      </c>
      <c r="E178" s="175" t="s">
        <v>2524</v>
      </c>
      <c r="F178" s="176" t="s">
        <v>2525</v>
      </c>
      <c r="G178" s="177" t="s">
        <v>163</v>
      </c>
      <c r="H178" s="178">
        <v>4</v>
      </c>
      <c r="I178" s="179"/>
      <c r="J178" s="180">
        <f t="shared" si="10"/>
        <v>0</v>
      </c>
      <c r="K178" s="176" t="s">
        <v>164</v>
      </c>
      <c r="L178" s="40"/>
      <c r="M178" s="181" t="s">
        <v>5</v>
      </c>
      <c r="N178" s="182" t="s">
        <v>44</v>
      </c>
      <c r="O178" s="41"/>
      <c r="P178" s="183">
        <f t="shared" si="11"/>
        <v>0</v>
      </c>
      <c r="Q178" s="183">
        <v>0.00075</v>
      </c>
      <c r="R178" s="183">
        <f t="shared" si="12"/>
        <v>0.003</v>
      </c>
      <c r="S178" s="183">
        <v>0</v>
      </c>
      <c r="T178" s="184">
        <f t="shared" si="13"/>
        <v>0</v>
      </c>
      <c r="AR178" s="23" t="s">
        <v>253</v>
      </c>
      <c r="AT178" s="23" t="s">
        <v>160</v>
      </c>
      <c r="AU178" s="23" t="s">
        <v>83</v>
      </c>
      <c r="AY178" s="23" t="s">
        <v>157</v>
      </c>
      <c r="BE178" s="185">
        <f t="shared" si="14"/>
        <v>0</v>
      </c>
      <c r="BF178" s="185">
        <f t="shared" si="15"/>
        <v>0</v>
      </c>
      <c r="BG178" s="185">
        <f t="shared" si="16"/>
        <v>0</v>
      </c>
      <c r="BH178" s="185">
        <f t="shared" si="17"/>
        <v>0</v>
      </c>
      <c r="BI178" s="185">
        <f t="shared" si="18"/>
        <v>0</v>
      </c>
      <c r="BJ178" s="23" t="s">
        <v>81</v>
      </c>
      <c r="BK178" s="185">
        <f t="shared" si="19"/>
        <v>0</v>
      </c>
      <c r="BL178" s="23" t="s">
        <v>253</v>
      </c>
      <c r="BM178" s="23" t="s">
        <v>2526</v>
      </c>
    </row>
    <row r="179" spans="2:65" s="1" customFormat="1" ht="16.5" customHeight="1">
      <c r="B179" s="173"/>
      <c r="C179" s="174" t="s">
        <v>537</v>
      </c>
      <c r="D179" s="174" t="s">
        <v>160</v>
      </c>
      <c r="E179" s="175" t="s">
        <v>2527</v>
      </c>
      <c r="F179" s="176" t="s">
        <v>2528</v>
      </c>
      <c r="G179" s="177" t="s">
        <v>163</v>
      </c>
      <c r="H179" s="178">
        <v>5</v>
      </c>
      <c r="I179" s="179"/>
      <c r="J179" s="180">
        <f t="shared" si="10"/>
        <v>0</v>
      </c>
      <c r="K179" s="176" t="s">
        <v>164</v>
      </c>
      <c r="L179" s="40"/>
      <c r="M179" s="181" t="s">
        <v>5</v>
      </c>
      <c r="N179" s="182" t="s">
        <v>44</v>
      </c>
      <c r="O179" s="41"/>
      <c r="P179" s="183">
        <f t="shared" si="11"/>
        <v>0</v>
      </c>
      <c r="Q179" s="183">
        <v>0.00097</v>
      </c>
      <c r="R179" s="183">
        <f t="shared" si="12"/>
        <v>0.00485</v>
      </c>
      <c r="S179" s="183">
        <v>0</v>
      </c>
      <c r="T179" s="184">
        <f t="shared" si="13"/>
        <v>0</v>
      </c>
      <c r="AR179" s="23" t="s">
        <v>253</v>
      </c>
      <c r="AT179" s="23" t="s">
        <v>160</v>
      </c>
      <c r="AU179" s="23" t="s">
        <v>83</v>
      </c>
      <c r="AY179" s="23" t="s">
        <v>157</v>
      </c>
      <c r="BE179" s="185">
        <f t="shared" si="14"/>
        <v>0</v>
      </c>
      <c r="BF179" s="185">
        <f t="shared" si="15"/>
        <v>0</v>
      </c>
      <c r="BG179" s="185">
        <f t="shared" si="16"/>
        <v>0</v>
      </c>
      <c r="BH179" s="185">
        <f t="shared" si="17"/>
        <v>0</v>
      </c>
      <c r="BI179" s="185">
        <f t="shared" si="18"/>
        <v>0</v>
      </c>
      <c r="BJ179" s="23" t="s">
        <v>81</v>
      </c>
      <c r="BK179" s="185">
        <f t="shared" si="19"/>
        <v>0</v>
      </c>
      <c r="BL179" s="23" t="s">
        <v>253</v>
      </c>
      <c r="BM179" s="23" t="s">
        <v>2529</v>
      </c>
    </row>
    <row r="180" spans="2:65" s="1" customFormat="1" ht="25.5" customHeight="1">
      <c r="B180" s="173"/>
      <c r="C180" s="174" t="s">
        <v>542</v>
      </c>
      <c r="D180" s="174" t="s">
        <v>160</v>
      </c>
      <c r="E180" s="175" t="s">
        <v>2530</v>
      </c>
      <c r="F180" s="176" t="s">
        <v>2531</v>
      </c>
      <c r="G180" s="177" t="s">
        <v>741</v>
      </c>
      <c r="H180" s="178">
        <v>2</v>
      </c>
      <c r="I180" s="179"/>
      <c r="J180" s="180">
        <f t="shared" si="10"/>
        <v>0</v>
      </c>
      <c r="K180" s="176" t="s">
        <v>164</v>
      </c>
      <c r="L180" s="40"/>
      <c r="M180" s="181" t="s">
        <v>5</v>
      </c>
      <c r="N180" s="182" t="s">
        <v>44</v>
      </c>
      <c r="O180" s="41"/>
      <c r="P180" s="183">
        <f t="shared" si="11"/>
        <v>0</v>
      </c>
      <c r="Q180" s="183">
        <v>0.02914</v>
      </c>
      <c r="R180" s="183">
        <f t="shared" si="12"/>
        <v>0.05828</v>
      </c>
      <c r="S180" s="183">
        <v>0</v>
      </c>
      <c r="T180" s="184">
        <f t="shared" si="13"/>
        <v>0</v>
      </c>
      <c r="AR180" s="23" t="s">
        <v>253</v>
      </c>
      <c r="AT180" s="23" t="s">
        <v>160</v>
      </c>
      <c r="AU180" s="23" t="s">
        <v>83</v>
      </c>
      <c r="AY180" s="23" t="s">
        <v>157</v>
      </c>
      <c r="BE180" s="185">
        <f t="shared" si="14"/>
        <v>0</v>
      </c>
      <c r="BF180" s="185">
        <f t="shared" si="15"/>
        <v>0</v>
      </c>
      <c r="BG180" s="185">
        <f t="shared" si="16"/>
        <v>0</v>
      </c>
      <c r="BH180" s="185">
        <f t="shared" si="17"/>
        <v>0</v>
      </c>
      <c r="BI180" s="185">
        <f t="shared" si="18"/>
        <v>0</v>
      </c>
      <c r="BJ180" s="23" t="s">
        <v>81</v>
      </c>
      <c r="BK180" s="185">
        <f t="shared" si="19"/>
        <v>0</v>
      </c>
      <c r="BL180" s="23" t="s">
        <v>253</v>
      </c>
      <c r="BM180" s="23" t="s">
        <v>2532</v>
      </c>
    </row>
    <row r="181" spans="2:51" s="11" customFormat="1" ht="13.5">
      <c r="B181" s="186"/>
      <c r="D181" s="187" t="s">
        <v>167</v>
      </c>
      <c r="E181" s="188" t="s">
        <v>5</v>
      </c>
      <c r="F181" s="189" t="s">
        <v>2533</v>
      </c>
      <c r="H181" s="190">
        <v>2</v>
      </c>
      <c r="I181" s="191"/>
      <c r="L181" s="186"/>
      <c r="M181" s="192"/>
      <c r="N181" s="193"/>
      <c r="O181" s="193"/>
      <c r="P181" s="193"/>
      <c r="Q181" s="193"/>
      <c r="R181" s="193"/>
      <c r="S181" s="193"/>
      <c r="T181" s="194"/>
      <c r="AT181" s="188" t="s">
        <v>167</v>
      </c>
      <c r="AU181" s="188" t="s">
        <v>83</v>
      </c>
      <c r="AV181" s="11" t="s">
        <v>83</v>
      </c>
      <c r="AW181" s="11" t="s">
        <v>36</v>
      </c>
      <c r="AX181" s="11" t="s">
        <v>81</v>
      </c>
      <c r="AY181" s="188" t="s">
        <v>157</v>
      </c>
    </row>
    <row r="182" spans="2:65" s="1" customFormat="1" ht="16.5" customHeight="1">
      <c r="B182" s="173"/>
      <c r="C182" s="174" t="s">
        <v>548</v>
      </c>
      <c r="D182" s="174" t="s">
        <v>160</v>
      </c>
      <c r="E182" s="175" t="s">
        <v>2534</v>
      </c>
      <c r="F182" s="176" t="s">
        <v>2535</v>
      </c>
      <c r="G182" s="177" t="s">
        <v>1741</v>
      </c>
      <c r="H182" s="178">
        <v>40</v>
      </c>
      <c r="I182" s="179"/>
      <c r="J182" s="180">
        <f>ROUND(I182*H182,2)</f>
        <v>0</v>
      </c>
      <c r="K182" s="176" t="s">
        <v>5</v>
      </c>
      <c r="L182" s="40"/>
      <c r="M182" s="181" t="s">
        <v>5</v>
      </c>
      <c r="N182" s="182" t="s">
        <v>44</v>
      </c>
      <c r="O182" s="41"/>
      <c r="P182" s="183">
        <f>O182*H182</f>
        <v>0</v>
      </c>
      <c r="Q182" s="183">
        <v>0</v>
      </c>
      <c r="R182" s="183">
        <f>Q182*H182</f>
        <v>0</v>
      </c>
      <c r="S182" s="183">
        <v>0</v>
      </c>
      <c r="T182" s="184">
        <f>S182*H182</f>
        <v>0</v>
      </c>
      <c r="AR182" s="23" t="s">
        <v>253</v>
      </c>
      <c r="AT182" s="23" t="s">
        <v>160</v>
      </c>
      <c r="AU182" s="23" t="s">
        <v>83</v>
      </c>
      <c r="AY182" s="23" t="s">
        <v>157</v>
      </c>
      <c r="BE182" s="185">
        <f>IF(N182="základní",J182,0)</f>
        <v>0</v>
      </c>
      <c r="BF182" s="185">
        <f>IF(N182="snížená",J182,0)</f>
        <v>0</v>
      </c>
      <c r="BG182" s="185">
        <f>IF(N182="zákl. přenesená",J182,0)</f>
        <v>0</v>
      </c>
      <c r="BH182" s="185">
        <f>IF(N182="sníž. přenesená",J182,0)</f>
        <v>0</v>
      </c>
      <c r="BI182" s="185">
        <f>IF(N182="nulová",J182,0)</f>
        <v>0</v>
      </c>
      <c r="BJ182" s="23" t="s">
        <v>81</v>
      </c>
      <c r="BK182" s="185">
        <f>ROUND(I182*H182,2)</f>
        <v>0</v>
      </c>
      <c r="BL182" s="23" t="s">
        <v>253</v>
      </c>
      <c r="BM182" s="23" t="s">
        <v>2536</v>
      </c>
    </row>
    <row r="183" spans="2:51" s="11" customFormat="1" ht="13.5">
      <c r="B183" s="186"/>
      <c r="D183" s="187" t="s">
        <v>167</v>
      </c>
      <c r="E183" s="188" t="s">
        <v>5</v>
      </c>
      <c r="F183" s="189" t="s">
        <v>2537</v>
      </c>
      <c r="H183" s="190">
        <v>40</v>
      </c>
      <c r="I183" s="191"/>
      <c r="L183" s="186"/>
      <c r="M183" s="192"/>
      <c r="N183" s="193"/>
      <c r="O183" s="193"/>
      <c r="P183" s="193"/>
      <c r="Q183" s="193"/>
      <c r="R183" s="193"/>
      <c r="S183" s="193"/>
      <c r="T183" s="194"/>
      <c r="AT183" s="188" t="s">
        <v>167</v>
      </c>
      <c r="AU183" s="188" t="s">
        <v>83</v>
      </c>
      <c r="AV183" s="11" t="s">
        <v>83</v>
      </c>
      <c r="AW183" s="11" t="s">
        <v>36</v>
      </c>
      <c r="AX183" s="11" t="s">
        <v>81</v>
      </c>
      <c r="AY183" s="188" t="s">
        <v>157</v>
      </c>
    </row>
    <row r="184" spans="2:65" s="1" customFormat="1" ht="25.5" customHeight="1">
      <c r="B184" s="173"/>
      <c r="C184" s="174" t="s">
        <v>553</v>
      </c>
      <c r="D184" s="174" t="s">
        <v>160</v>
      </c>
      <c r="E184" s="175" t="s">
        <v>2538</v>
      </c>
      <c r="F184" s="176" t="s">
        <v>2539</v>
      </c>
      <c r="G184" s="177" t="s">
        <v>1741</v>
      </c>
      <c r="H184" s="178">
        <v>2</v>
      </c>
      <c r="I184" s="179"/>
      <c r="J184" s="180">
        <f>ROUND(I184*H184,2)</f>
        <v>0</v>
      </c>
      <c r="K184" s="176" t="s">
        <v>5</v>
      </c>
      <c r="L184" s="40"/>
      <c r="M184" s="181" t="s">
        <v>5</v>
      </c>
      <c r="N184" s="182" t="s">
        <v>44</v>
      </c>
      <c r="O184" s="41"/>
      <c r="P184" s="183">
        <f>O184*H184</f>
        <v>0</v>
      </c>
      <c r="Q184" s="183">
        <v>0</v>
      </c>
      <c r="R184" s="183">
        <f>Q184*H184</f>
        <v>0</v>
      </c>
      <c r="S184" s="183">
        <v>0</v>
      </c>
      <c r="T184" s="184">
        <f>S184*H184</f>
        <v>0</v>
      </c>
      <c r="AR184" s="23" t="s">
        <v>253</v>
      </c>
      <c r="AT184" s="23" t="s">
        <v>160</v>
      </c>
      <c r="AU184" s="23" t="s">
        <v>83</v>
      </c>
      <c r="AY184" s="23" t="s">
        <v>157</v>
      </c>
      <c r="BE184" s="185">
        <f>IF(N184="základní",J184,0)</f>
        <v>0</v>
      </c>
      <c r="BF184" s="185">
        <f>IF(N184="snížená",J184,0)</f>
        <v>0</v>
      </c>
      <c r="BG184" s="185">
        <f>IF(N184="zákl. přenesená",J184,0)</f>
        <v>0</v>
      </c>
      <c r="BH184" s="185">
        <f>IF(N184="sníž. přenesená",J184,0)</f>
        <v>0</v>
      </c>
      <c r="BI184" s="185">
        <f>IF(N184="nulová",J184,0)</f>
        <v>0</v>
      </c>
      <c r="BJ184" s="23" t="s">
        <v>81</v>
      </c>
      <c r="BK184" s="185">
        <f>ROUND(I184*H184,2)</f>
        <v>0</v>
      </c>
      <c r="BL184" s="23" t="s">
        <v>253</v>
      </c>
      <c r="BM184" s="23" t="s">
        <v>2540</v>
      </c>
    </row>
    <row r="185" spans="2:65" s="1" customFormat="1" ht="25.5" customHeight="1">
      <c r="B185" s="173"/>
      <c r="C185" s="174" t="s">
        <v>557</v>
      </c>
      <c r="D185" s="174" t="s">
        <v>160</v>
      </c>
      <c r="E185" s="175" t="s">
        <v>2541</v>
      </c>
      <c r="F185" s="176" t="s">
        <v>2542</v>
      </c>
      <c r="G185" s="177" t="s">
        <v>458</v>
      </c>
      <c r="H185" s="178">
        <v>512</v>
      </c>
      <c r="I185" s="179"/>
      <c r="J185" s="180">
        <f>ROUND(I185*H185,2)</f>
        <v>0</v>
      </c>
      <c r="K185" s="176" t="s">
        <v>164</v>
      </c>
      <c r="L185" s="40"/>
      <c r="M185" s="181" t="s">
        <v>5</v>
      </c>
      <c r="N185" s="182" t="s">
        <v>44</v>
      </c>
      <c r="O185" s="41"/>
      <c r="P185" s="183">
        <f>O185*H185</f>
        <v>0</v>
      </c>
      <c r="Q185" s="183">
        <v>0.00019</v>
      </c>
      <c r="R185" s="183">
        <f>Q185*H185</f>
        <v>0.09728</v>
      </c>
      <c r="S185" s="183">
        <v>0</v>
      </c>
      <c r="T185" s="184">
        <f>S185*H185</f>
        <v>0</v>
      </c>
      <c r="AR185" s="23" t="s">
        <v>253</v>
      </c>
      <c r="AT185" s="23" t="s">
        <v>160</v>
      </c>
      <c r="AU185" s="23" t="s">
        <v>83</v>
      </c>
      <c r="AY185" s="23" t="s">
        <v>157</v>
      </c>
      <c r="BE185" s="185">
        <f>IF(N185="základní",J185,0)</f>
        <v>0</v>
      </c>
      <c r="BF185" s="185">
        <f>IF(N185="snížená",J185,0)</f>
        <v>0</v>
      </c>
      <c r="BG185" s="185">
        <f>IF(N185="zákl. přenesená",J185,0)</f>
        <v>0</v>
      </c>
      <c r="BH185" s="185">
        <f>IF(N185="sníž. přenesená",J185,0)</f>
        <v>0</v>
      </c>
      <c r="BI185" s="185">
        <f>IF(N185="nulová",J185,0)</f>
        <v>0</v>
      </c>
      <c r="BJ185" s="23" t="s">
        <v>81</v>
      </c>
      <c r="BK185" s="185">
        <f>ROUND(I185*H185,2)</f>
        <v>0</v>
      </c>
      <c r="BL185" s="23" t="s">
        <v>253</v>
      </c>
      <c r="BM185" s="23" t="s">
        <v>2543</v>
      </c>
    </row>
    <row r="186" spans="2:47" s="1" customFormat="1" ht="94.5">
      <c r="B186" s="40"/>
      <c r="D186" s="187" t="s">
        <v>177</v>
      </c>
      <c r="F186" s="197" t="s">
        <v>2544</v>
      </c>
      <c r="I186" s="148"/>
      <c r="L186" s="40"/>
      <c r="M186" s="196"/>
      <c r="N186" s="41"/>
      <c r="O186" s="41"/>
      <c r="P186" s="41"/>
      <c r="Q186" s="41"/>
      <c r="R186" s="41"/>
      <c r="S186" s="41"/>
      <c r="T186" s="69"/>
      <c r="AT186" s="23" t="s">
        <v>177</v>
      </c>
      <c r="AU186" s="23" t="s">
        <v>83</v>
      </c>
    </row>
    <row r="187" spans="2:51" s="11" customFormat="1" ht="13.5">
      <c r="B187" s="186"/>
      <c r="D187" s="187" t="s">
        <v>167</v>
      </c>
      <c r="E187" s="188" t="s">
        <v>5</v>
      </c>
      <c r="F187" s="189" t="s">
        <v>2545</v>
      </c>
      <c r="H187" s="190">
        <v>512</v>
      </c>
      <c r="I187" s="191"/>
      <c r="L187" s="186"/>
      <c r="M187" s="192"/>
      <c r="N187" s="193"/>
      <c r="O187" s="193"/>
      <c r="P187" s="193"/>
      <c r="Q187" s="193"/>
      <c r="R187" s="193"/>
      <c r="S187" s="193"/>
      <c r="T187" s="194"/>
      <c r="AT187" s="188" t="s">
        <v>167</v>
      </c>
      <c r="AU187" s="188" t="s">
        <v>83</v>
      </c>
      <c r="AV187" s="11" t="s">
        <v>83</v>
      </c>
      <c r="AW187" s="11" t="s">
        <v>36</v>
      </c>
      <c r="AX187" s="11" t="s">
        <v>81</v>
      </c>
      <c r="AY187" s="188" t="s">
        <v>157</v>
      </c>
    </row>
    <row r="188" spans="2:65" s="1" customFormat="1" ht="25.5" customHeight="1">
      <c r="B188" s="173"/>
      <c r="C188" s="174" t="s">
        <v>563</v>
      </c>
      <c r="D188" s="174" t="s">
        <v>160</v>
      </c>
      <c r="E188" s="175" t="s">
        <v>2546</v>
      </c>
      <c r="F188" s="176" t="s">
        <v>2547</v>
      </c>
      <c r="G188" s="177" t="s">
        <v>458</v>
      </c>
      <c r="H188" s="178">
        <v>512</v>
      </c>
      <c r="I188" s="179"/>
      <c r="J188" s="180">
        <f>ROUND(I188*H188,2)</f>
        <v>0</v>
      </c>
      <c r="K188" s="176" t="s">
        <v>164</v>
      </c>
      <c r="L188" s="40"/>
      <c r="M188" s="181" t="s">
        <v>5</v>
      </c>
      <c r="N188" s="182" t="s">
        <v>44</v>
      </c>
      <c r="O188" s="41"/>
      <c r="P188" s="183">
        <f>O188*H188</f>
        <v>0</v>
      </c>
      <c r="Q188" s="183">
        <v>1E-05</v>
      </c>
      <c r="R188" s="183">
        <f>Q188*H188</f>
        <v>0.00512</v>
      </c>
      <c r="S188" s="183">
        <v>0</v>
      </c>
      <c r="T188" s="184">
        <f>S188*H188</f>
        <v>0</v>
      </c>
      <c r="AR188" s="23" t="s">
        <v>253</v>
      </c>
      <c r="AT188" s="23" t="s">
        <v>160</v>
      </c>
      <c r="AU188" s="23" t="s">
        <v>83</v>
      </c>
      <c r="AY188" s="23" t="s">
        <v>157</v>
      </c>
      <c r="BE188" s="185">
        <f>IF(N188="základní",J188,0)</f>
        <v>0</v>
      </c>
      <c r="BF188" s="185">
        <f>IF(N188="snížená",J188,0)</f>
        <v>0</v>
      </c>
      <c r="BG188" s="185">
        <f>IF(N188="zákl. přenesená",J188,0)</f>
        <v>0</v>
      </c>
      <c r="BH188" s="185">
        <f>IF(N188="sníž. přenesená",J188,0)</f>
        <v>0</v>
      </c>
      <c r="BI188" s="185">
        <f>IF(N188="nulová",J188,0)</f>
        <v>0</v>
      </c>
      <c r="BJ188" s="23" t="s">
        <v>81</v>
      </c>
      <c r="BK188" s="185">
        <f>ROUND(I188*H188,2)</f>
        <v>0</v>
      </c>
      <c r="BL188" s="23" t="s">
        <v>253</v>
      </c>
      <c r="BM188" s="23" t="s">
        <v>2548</v>
      </c>
    </row>
    <row r="189" spans="2:47" s="1" customFormat="1" ht="94.5">
      <c r="B189" s="40"/>
      <c r="D189" s="187" t="s">
        <v>177</v>
      </c>
      <c r="F189" s="197" t="s">
        <v>2544</v>
      </c>
      <c r="I189" s="148"/>
      <c r="L189" s="40"/>
      <c r="M189" s="196"/>
      <c r="N189" s="41"/>
      <c r="O189" s="41"/>
      <c r="P189" s="41"/>
      <c r="Q189" s="41"/>
      <c r="R189" s="41"/>
      <c r="S189" s="41"/>
      <c r="T189" s="69"/>
      <c r="AT189" s="23" t="s">
        <v>177</v>
      </c>
      <c r="AU189" s="23" t="s">
        <v>83</v>
      </c>
    </row>
    <row r="190" spans="2:65" s="1" customFormat="1" ht="38.25" customHeight="1">
      <c r="B190" s="173"/>
      <c r="C190" s="174" t="s">
        <v>569</v>
      </c>
      <c r="D190" s="174" t="s">
        <v>160</v>
      </c>
      <c r="E190" s="175" t="s">
        <v>2549</v>
      </c>
      <c r="F190" s="176" t="s">
        <v>2550</v>
      </c>
      <c r="G190" s="177" t="s">
        <v>200</v>
      </c>
      <c r="H190" s="178">
        <v>0.746</v>
      </c>
      <c r="I190" s="179"/>
      <c r="J190" s="180">
        <f>ROUND(I190*H190,2)</f>
        <v>0</v>
      </c>
      <c r="K190" s="176" t="s">
        <v>164</v>
      </c>
      <c r="L190" s="40"/>
      <c r="M190" s="181" t="s">
        <v>5</v>
      </c>
      <c r="N190" s="182" t="s">
        <v>44</v>
      </c>
      <c r="O190" s="41"/>
      <c r="P190" s="183">
        <f>O190*H190</f>
        <v>0</v>
      </c>
      <c r="Q190" s="183">
        <v>0</v>
      </c>
      <c r="R190" s="183">
        <f>Q190*H190</f>
        <v>0</v>
      </c>
      <c r="S190" s="183">
        <v>0</v>
      </c>
      <c r="T190" s="184">
        <f>S190*H190</f>
        <v>0</v>
      </c>
      <c r="AR190" s="23" t="s">
        <v>253</v>
      </c>
      <c r="AT190" s="23" t="s">
        <v>160</v>
      </c>
      <c r="AU190" s="23" t="s">
        <v>83</v>
      </c>
      <c r="AY190" s="23" t="s">
        <v>157</v>
      </c>
      <c r="BE190" s="185">
        <f>IF(N190="základní",J190,0)</f>
        <v>0</v>
      </c>
      <c r="BF190" s="185">
        <f>IF(N190="snížená",J190,0)</f>
        <v>0</v>
      </c>
      <c r="BG190" s="185">
        <f>IF(N190="zákl. přenesená",J190,0)</f>
        <v>0</v>
      </c>
      <c r="BH190" s="185">
        <f>IF(N190="sníž. přenesená",J190,0)</f>
        <v>0</v>
      </c>
      <c r="BI190" s="185">
        <f>IF(N190="nulová",J190,0)</f>
        <v>0</v>
      </c>
      <c r="BJ190" s="23" t="s">
        <v>81</v>
      </c>
      <c r="BK190" s="185">
        <f>ROUND(I190*H190,2)</f>
        <v>0</v>
      </c>
      <c r="BL190" s="23" t="s">
        <v>253</v>
      </c>
      <c r="BM190" s="23" t="s">
        <v>2551</v>
      </c>
    </row>
    <row r="191" spans="2:47" s="1" customFormat="1" ht="148.5">
      <c r="B191" s="40"/>
      <c r="D191" s="187" t="s">
        <v>177</v>
      </c>
      <c r="F191" s="197" t="s">
        <v>2552</v>
      </c>
      <c r="I191" s="148"/>
      <c r="L191" s="40"/>
      <c r="M191" s="196"/>
      <c r="N191" s="41"/>
      <c r="O191" s="41"/>
      <c r="P191" s="41"/>
      <c r="Q191" s="41"/>
      <c r="R191" s="41"/>
      <c r="S191" s="41"/>
      <c r="T191" s="69"/>
      <c r="AT191" s="23" t="s">
        <v>177</v>
      </c>
      <c r="AU191" s="23" t="s">
        <v>83</v>
      </c>
    </row>
    <row r="192" spans="2:65" s="1" customFormat="1" ht="38.25" customHeight="1">
      <c r="B192" s="173"/>
      <c r="C192" s="174" t="s">
        <v>574</v>
      </c>
      <c r="D192" s="174" t="s">
        <v>160</v>
      </c>
      <c r="E192" s="175" t="s">
        <v>2553</v>
      </c>
      <c r="F192" s="176" t="s">
        <v>2554</v>
      </c>
      <c r="G192" s="177" t="s">
        <v>200</v>
      </c>
      <c r="H192" s="178">
        <v>0.746</v>
      </c>
      <c r="I192" s="179"/>
      <c r="J192" s="180">
        <f>ROUND(I192*H192,2)</f>
        <v>0</v>
      </c>
      <c r="K192" s="176" t="s">
        <v>164</v>
      </c>
      <c r="L192" s="40"/>
      <c r="M192" s="181" t="s">
        <v>5</v>
      </c>
      <c r="N192" s="182" t="s">
        <v>44</v>
      </c>
      <c r="O192" s="41"/>
      <c r="P192" s="183">
        <f>O192*H192</f>
        <v>0</v>
      </c>
      <c r="Q192" s="183">
        <v>0</v>
      </c>
      <c r="R192" s="183">
        <f>Q192*H192</f>
        <v>0</v>
      </c>
      <c r="S192" s="183">
        <v>0</v>
      </c>
      <c r="T192" s="184">
        <f>S192*H192</f>
        <v>0</v>
      </c>
      <c r="AR192" s="23" t="s">
        <v>253</v>
      </c>
      <c r="AT192" s="23" t="s">
        <v>160</v>
      </c>
      <c r="AU192" s="23" t="s">
        <v>83</v>
      </c>
      <c r="AY192" s="23" t="s">
        <v>157</v>
      </c>
      <c r="BE192" s="185">
        <f>IF(N192="základní",J192,0)</f>
        <v>0</v>
      </c>
      <c r="BF192" s="185">
        <f>IF(N192="snížená",J192,0)</f>
        <v>0</v>
      </c>
      <c r="BG192" s="185">
        <f>IF(N192="zákl. přenesená",J192,0)</f>
        <v>0</v>
      </c>
      <c r="BH192" s="185">
        <f>IF(N192="sníž. přenesená",J192,0)</f>
        <v>0</v>
      </c>
      <c r="BI192" s="185">
        <f>IF(N192="nulová",J192,0)</f>
        <v>0</v>
      </c>
      <c r="BJ192" s="23" t="s">
        <v>81</v>
      </c>
      <c r="BK192" s="185">
        <f>ROUND(I192*H192,2)</f>
        <v>0</v>
      </c>
      <c r="BL192" s="23" t="s">
        <v>253</v>
      </c>
      <c r="BM192" s="23" t="s">
        <v>2555</v>
      </c>
    </row>
    <row r="193" spans="2:47" s="1" customFormat="1" ht="148.5">
      <c r="B193" s="40"/>
      <c r="D193" s="187" t="s">
        <v>177</v>
      </c>
      <c r="F193" s="197" t="s">
        <v>2552</v>
      </c>
      <c r="I193" s="148"/>
      <c r="L193" s="40"/>
      <c r="M193" s="196"/>
      <c r="N193" s="41"/>
      <c r="O193" s="41"/>
      <c r="P193" s="41"/>
      <c r="Q193" s="41"/>
      <c r="R193" s="41"/>
      <c r="S193" s="41"/>
      <c r="T193" s="69"/>
      <c r="AT193" s="23" t="s">
        <v>177</v>
      </c>
      <c r="AU193" s="23" t="s">
        <v>83</v>
      </c>
    </row>
    <row r="194" spans="2:63" s="10" customFormat="1" ht="29.85" customHeight="1">
      <c r="B194" s="160"/>
      <c r="D194" s="161" t="s">
        <v>72</v>
      </c>
      <c r="E194" s="171" t="s">
        <v>736</v>
      </c>
      <c r="F194" s="171" t="s">
        <v>737</v>
      </c>
      <c r="I194" s="163"/>
      <c r="J194" s="172">
        <f>BK194</f>
        <v>0</v>
      </c>
      <c r="L194" s="160"/>
      <c r="M194" s="165"/>
      <c r="N194" s="166"/>
      <c r="O194" s="166"/>
      <c r="P194" s="167">
        <f>SUM(P195:P247)</f>
        <v>0</v>
      </c>
      <c r="Q194" s="166"/>
      <c r="R194" s="167">
        <f>SUM(R195:R247)</f>
        <v>0.778235</v>
      </c>
      <c r="S194" s="166"/>
      <c r="T194" s="168">
        <f>SUM(T195:T247)</f>
        <v>0</v>
      </c>
      <c r="AR194" s="161" t="s">
        <v>83</v>
      </c>
      <c r="AT194" s="169" t="s">
        <v>72</v>
      </c>
      <c r="AU194" s="169" t="s">
        <v>81</v>
      </c>
      <c r="AY194" s="161" t="s">
        <v>157</v>
      </c>
      <c r="BK194" s="170">
        <f>SUM(BK195:BK247)</f>
        <v>0</v>
      </c>
    </row>
    <row r="195" spans="2:65" s="1" customFormat="1" ht="25.5" customHeight="1">
      <c r="B195" s="173"/>
      <c r="C195" s="174" t="s">
        <v>579</v>
      </c>
      <c r="D195" s="174" t="s">
        <v>160</v>
      </c>
      <c r="E195" s="175" t="s">
        <v>2556</v>
      </c>
      <c r="F195" s="176" t="s">
        <v>2557</v>
      </c>
      <c r="G195" s="177" t="s">
        <v>741</v>
      </c>
      <c r="H195" s="178">
        <v>5</v>
      </c>
      <c r="I195" s="179"/>
      <c r="J195" s="180">
        <f>ROUND(I195*H195,2)</f>
        <v>0</v>
      </c>
      <c r="K195" s="176" t="s">
        <v>164</v>
      </c>
      <c r="L195" s="40"/>
      <c r="M195" s="181" t="s">
        <v>5</v>
      </c>
      <c r="N195" s="182" t="s">
        <v>44</v>
      </c>
      <c r="O195" s="41"/>
      <c r="P195" s="183">
        <f>O195*H195</f>
        <v>0</v>
      </c>
      <c r="Q195" s="183">
        <v>0.01692</v>
      </c>
      <c r="R195" s="183">
        <f>Q195*H195</f>
        <v>0.08460000000000001</v>
      </c>
      <c r="S195" s="183">
        <v>0</v>
      </c>
      <c r="T195" s="184">
        <f>S195*H195</f>
        <v>0</v>
      </c>
      <c r="AR195" s="23" t="s">
        <v>253</v>
      </c>
      <c r="AT195" s="23" t="s">
        <v>160</v>
      </c>
      <c r="AU195" s="23" t="s">
        <v>83</v>
      </c>
      <c r="AY195" s="23" t="s">
        <v>157</v>
      </c>
      <c r="BE195" s="185">
        <f>IF(N195="základní",J195,0)</f>
        <v>0</v>
      </c>
      <c r="BF195" s="185">
        <f>IF(N195="snížená",J195,0)</f>
        <v>0</v>
      </c>
      <c r="BG195" s="185">
        <f>IF(N195="zákl. přenesená",J195,0)</f>
        <v>0</v>
      </c>
      <c r="BH195" s="185">
        <f>IF(N195="sníž. přenesená",J195,0)</f>
        <v>0</v>
      </c>
      <c r="BI195" s="185">
        <f>IF(N195="nulová",J195,0)</f>
        <v>0</v>
      </c>
      <c r="BJ195" s="23" t="s">
        <v>81</v>
      </c>
      <c r="BK195" s="185">
        <f>ROUND(I195*H195,2)</f>
        <v>0</v>
      </c>
      <c r="BL195" s="23" t="s">
        <v>253</v>
      </c>
      <c r="BM195" s="23" t="s">
        <v>2558</v>
      </c>
    </row>
    <row r="196" spans="2:47" s="1" customFormat="1" ht="54">
      <c r="B196" s="40"/>
      <c r="D196" s="187" t="s">
        <v>177</v>
      </c>
      <c r="F196" s="197" t="s">
        <v>2559</v>
      </c>
      <c r="I196" s="148"/>
      <c r="L196" s="40"/>
      <c r="M196" s="196"/>
      <c r="N196" s="41"/>
      <c r="O196" s="41"/>
      <c r="P196" s="41"/>
      <c r="Q196" s="41"/>
      <c r="R196" s="41"/>
      <c r="S196" s="41"/>
      <c r="T196" s="69"/>
      <c r="AT196" s="23" t="s">
        <v>177</v>
      </c>
      <c r="AU196" s="23" t="s">
        <v>83</v>
      </c>
    </row>
    <row r="197" spans="2:51" s="11" customFormat="1" ht="13.5">
      <c r="B197" s="186"/>
      <c r="D197" s="187" t="s">
        <v>167</v>
      </c>
      <c r="E197" s="188" t="s">
        <v>5</v>
      </c>
      <c r="F197" s="189" t="s">
        <v>2560</v>
      </c>
      <c r="H197" s="190">
        <v>5</v>
      </c>
      <c r="I197" s="191"/>
      <c r="L197" s="186"/>
      <c r="M197" s="192"/>
      <c r="N197" s="193"/>
      <c r="O197" s="193"/>
      <c r="P197" s="193"/>
      <c r="Q197" s="193"/>
      <c r="R197" s="193"/>
      <c r="S197" s="193"/>
      <c r="T197" s="194"/>
      <c r="AT197" s="188" t="s">
        <v>167</v>
      </c>
      <c r="AU197" s="188" t="s">
        <v>83</v>
      </c>
      <c r="AV197" s="11" t="s">
        <v>83</v>
      </c>
      <c r="AW197" s="11" t="s">
        <v>36</v>
      </c>
      <c r="AX197" s="11" t="s">
        <v>81</v>
      </c>
      <c r="AY197" s="188" t="s">
        <v>157</v>
      </c>
    </row>
    <row r="198" spans="2:65" s="1" customFormat="1" ht="16.5" customHeight="1">
      <c r="B198" s="173"/>
      <c r="C198" s="206" t="s">
        <v>584</v>
      </c>
      <c r="D198" s="206" t="s">
        <v>292</v>
      </c>
      <c r="E198" s="207" t="s">
        <v>2561</v>
      </c>
      <c r="F198" s="208" t="s">
        <v>2562</v>
      </c>
      <c r="G198" s="209" t="s">
        <v>163</v>
      </c>
      <c r="H198" s="210">
        <v>8</v>
      </c>
      <c r="I198" s="211"/>
      <c r="J198" s="212">
        <f>ROUND(I198*H198,2)</f>
        <v>0</v>
      </c>
      <c r="K198" s="208" t="s">
        <v>164</v>
      </c>
      <c r="L198" s="213"/>
      <c r="M198" s="214" t="s">
        <v>5</v>
      </c>
      <c r="N198" s="215" t="s">
        <v>44</v>
      </c>
      <c r="O198" s="41"/>
      <c r="P198" s="183">
        <f>O198*H198</f>
        <v>0</v>
      </c>
      <c r="Q198" s="183">
        <v>0.00128</v>
      </c>
      <c r="R198" s="183">
        <f>Q198*H198</f>
        <v>0.01024</v>
      </c>
      <c r="S198" s="183">
        <v>0</v>
      </c>
      <c r="T198" s="184">
        <f>S198*H198</f>
        <v>0</v>
      </c>
      <c r="AR198" s="23" t="s">
        <v>441</v>
      </c>
      <c r="AT198" s="23" t="s">
        <v>292</v>
      </c>
      <c r="AU198" s="23" t="s">
        <v>83</v>
      </c>
      <c r="AY198" s="23" t="s">
        <v>157</v>
      </c>
      <c r="BE198" s="185">
        <f>IF(N198="základní",J198,0)</f>
        <v>0</v>
      </c>
      <c r="BF198" s="185">
        <f>IF(N198="snížená",J198,0)</f>
        <v>0</v>
      </c>
      <c r="BG198" s="185">
        <f>IF(N198="zákl. přenesená",J198,0)</f>
        <v>0</v>
      </c>
      <c r="BH198" s="185">
        <f>IF(N198="sníž. přenesená",J198,0)</f>
        <v>0</v>
      </c>
      <c r="BI198" s="185">
        <f>IF(N198="nulová",J198,0)</f>
        <v>0</v>
      </c>
      <c r="BJ198" s="23" t="s">
        <v>81</v>
      </c>
      <c r="BK198" s="185">
        <f>ROUND(I198*H198,2)</f>
        <v>0</v>
      </c>
      <c r="BL198" s="23" t="s">
        <v>253</v>
      </c>
      <c r="BM198" s="23" t="s">
        <v>2563</v>
      </c>
    </row>
    <row r="199" spans="2:65" s="1" customFormat="1" ht="16.5" customHeight="1">
      <c r="B199" s="173"/>
      <c r="C199" s="174" t="s">
        <v>588</v>
      </c>
      <c r="D199" s="174" t="s">
        <v>160</v>
      </c>
      <c r="E199" s="175" t="s">
        <v>2564</v>
      </c>
      <c r="F199" s="176" t="s">
        <v>2565</v>
      </c>
      <c r="G199" s="177" t="s">
        <v>163</v>
      </c>
      <c r="H199" s="178">
        <v>3</v>
      </c>
      <c r="I199" s="179"/>
      <c r="J199" s="180">
        <f>ROUND(I199*H199,2)</f>
        <v>0</v>
      </c>
      <c r="K199" s="176" t="s">
        <v>164</v>
      </c>
      <c r="L199" s="40"/>
      <c r="M199" s="181" t="s">
        <v>5</v>
      </c>
      <c r="N199" s="182" t="s">
        <v>44</v>
      </c>
      <c r="O199" s="41"/>
      <c r="P199" s="183">
        <f>O199*H199</f>
        <v>0</v>
      </c>
      <c r="Q199" s="183">
        <v>0.00242</v>
      </c>
      <c r="R199" s="183">
        <f>Q199*H199</f>
        <v>0.007259999999999999</v>
      </c>
      <c r="S199" s="183">
        <v>0</v>
      </c>
      <c r="T199" s="184">
        <f>S199*H199</f>
        <v>0</v>
      </c>
      <c r="AR199" s="23" t="s">
        <v>253</v>
      </c>
      <c r="AT199" s="23" t="s">
        <v>160</v>
      </c>
      <c r="AU199" s="23" t="s">
        <v>83</v>
      </c>
      <c r="AY199" s="23" t="s">
        <v>157</v>
      </c>
      <c r="BE199" s="185">
        <f>IF(N199="základní",J199,0)</f>
        <v>0</v>
      </c>
      <c r="BF199" s="185">
        <f>IF(N199="snížená",J199,0)</f>
        <v>0</v>
      </c>
      <c r="BG199" s="185">
        <f>IF(N199="zákl. přenesená",J199,0)</f>
        <v>0</v>
      </c>
      <c r="BH199" s="185">
        <f>IF(N199="sníž. přenesená",J199,0)</f>
        <v>0</v>
      </c>
      <c r="BI199" s="185">
        <f>IF(N199="nulová",J199,0)</f>
        <v>0</v>
      </c>
      <c r="BJ199" s="23" t="s">
        <v>81</v>
      </c>
      <c r="BK199" s="185">
        <f>ROUND(I199*H199,2)</f>
        <v>0</v>
      </c>
      <c r="BL199" s="23" t="s">
        <v>253</v>
      </c>
      <c r="BM199" s="23" t="s">
        <v>2566</v>
      </c>
    </row>
    <row r="200" spans="2:47" s="1" customFormat="1" ht="54">
      <c r="B200" s="40"/>
      <c r="D200" s="187" t="s">
        <v>177</v>
      </c>
      <c r="F200" s="197" t="s">
        <v>2559</v>
      </c>
      <c r="I200" s="148"/>
      <c r="L200" s="40"/>
      <c r="M200" s="196"/>
      <c r="N200" s="41"/>
      <c r="O200" s="41"/>
      <c r="P200" s="41"/>
      <c r="Q200" s="41"/>
      <c r="R200" s="41"/>
      <c r="S200" s="41"/>
      <c r="T200" s="69"/>
      <c r="AT200" s="23" t="s">
        <v>177</v>
      </c>
      <c r="AU200" s="23" t="s">
        <v>83</v>
      </c>
    </row>
    <row r="201" spans="2:65" s="1" customFormat="1" ht="16.5" customHeight="1">
      <c r="B201" s="173"/>
      <c r="C201" s="206" t="s">
        <v>591</v>
      </c>
      <c r="D201" s="206" t="s">
        <v>292</v>
      </c>
      <c r="E201" s="207" t="s">
        <v>2567</v>
      </c>
      <c r="F201" s="208" t="s">
        <v>2568</v>
      </c>
      <c r="G201" s="209" t="s">
        <v>163</v>
      </c>
      <c r="H201" s="210">
        <v>3</v>
      </c>
      <c r="I201" s="211"/>
      <c r="J201" s="212">
        <f>ROUND(I201*H201,2)</f>
        <v>0</v>
      </c>
      <c r="K201" s="208" t="s">
        <v>164</v>
      </c>
      <c r="L201" s="213"/>
      <c r="M201" s="214" t="s">
        <v>5</v>
      </c>
      <c r="N201" s="215" t="s">
        <v>44</v>
      </c>
      <c r="O201" s="41"/>
      <c r="P201" s="183">
        <f>O201*H201</f>
        <v>0</v>
      </c>
      <c r="Q201" s="183">
        <v>0.016</v>
      </c>
      <c r="R201" s="183">
        <f>Q201*H201</f>
        <v>0.048</v>
      </c>
      <c r="S201" s="183">
        <v>0</v>
      </c>
      <c r="T201" s="184">
        <f>S201*H201</f>
        <v>0</v>
      </c>
      <c r="AR201" s="23" t="s">
        <v>441</v>
      </c>
      <c r="AT201" s="23" t="s">
        <v>292</v>
      </c>
      <c r="AU201" s="23" t="s">
        <v>83</v>
      </c>
      <c r="AY201" s="23" t="s">
        <v>157</v>
      </c>
      <c r="BE201" s="185">
        <f>IF(N201="základní",J201,0)</f>
        <v>0</v>
      </c>
      <c r="BF201" s="185">
        <f>IF(N201="snížená",J201,0)</f>
        <v>0</v>
      </c>
      <c r="BG201" s="185">
        <f>IF(N201="zákl. přenesená",J201,0)</f>
        <v>0</v>
      </c>
      <c r="BH201" s="185">
        <f>IF(N201="sníž. přenesená",J201,0)</f>
        <v>0</v>
      </c>
      <c r="BI201" s="185">
        <f>IF(N201="nulová",J201,0)</f>
        <v>0</v>
      </c>
      <c r="BJ201" s="23" t="s">
        <v>81</v>
      </c>
      <c r="BK201" s="185">
        <f>ROUND(I201*H201,2)</f>
        <v>0</v>
      </c>
      <c r="BL201" s="23" t="s">
        <v>253</v>
      </c>
      <c r="BM201" s="23" t="s">
        <v>2569</v>
      </c>
    </row>
    <row r="202" spans="2:65" s="1" customFormat="1" ht="25.5" customHeight="1">
      <c r="B202" s="173"/>
      <c r="C202" s="174" t="s">
        <v>596</v>
      </c>
      <c r="D202" s="174" t="s">
        <v>160</v>
      </c>
      <c r="E202" s="175" t="s">
        <v>2570</v>
      </c>
      <c r="F202" s="176" t="s">
        <v>2571</v>
      </c>
      <c r="G202" s="177" t="s">
        <v>741</v>
      </c>
      <c r="H202" s="178">
        <v>17</v>
      </c>
      <c r="I202" s="179"/>
      <c r="J202" s="180">
        <f>ROUND(I202*H202,2)</f>
        <v>0</v>
      </c>
      <c r="K202" s="176" t="s">
        <v>164</v>
      </c>
      <c r="L202" s="40"/>
      <c r="M202" s="181" t="s">
        <v>5</v>
      </c>
      <c r="N202" s="182" t="s">
        <v>44</v>
      </c>
      <c r="O202" s="41"/>
      <c r="P202" s="183">
        <f>O202*H202</f>
        <v>0</v>
      </c>
      <c r="Q202" s="183">
        <v>0.01525</v>
      </c>
      <c r="R202" s="183">
        <f>Q202*H202</f>
        <v>0.25925</v>
      </c>
      <c r="S202" s="183">
        <v>0</v>
      </c>
      <c r="T202" s="184">
        <f>S202*H202</f>
        <v>0</v>
      </c>
      <c r="AR202" s="23" t="s">
        <v>253</v>
      </c>
      <c r="AT202" s="23" t="s">
        <v>160</v>
      </c>
      <c r="AU202" s="23" t="s">
        <v>83</v>
      </c>
      <c r="AY202" s="23" t="s">
        <v>157</v>
      </c>
      <c r="BE202" s="185">
        <f>IF(N202="základní",J202,0)</f>
        <v>0</v>
      </c>
      <c r="BF202" s="185">
        <f>IF(N202="snížená",J202,0)</f>
        <v>0</v>
      </c>
      <c r="BG202" s="185">
        <f>IF(N202="zákl. přenesená",J202,0)</f>
        <v>0</v>
      </c>
      <c r="BH202" s="185">
        <f>IF(N202="sníž. přenesená",J202,0)</f>
        <v>0</v>
      </c>
      <c r="BI202" s="185">
        <f>IF(N202="nulová",J202,0)</f>
        <v>0</v>
      </c>
      <c r="BJ202" s="23" t="s">
        <v>81</v>
      </c>
      <c r="BK202" s="185">
        <f>ROUND(I202*H202,2)</f>
        <v>0</v>
      </c>
      <c r="BL202" s="23" t="s">
        <v>253</v>
      </c>
      <c r="BM202" s="23" t="s">
        <v>2572</v>
      </c>
    </row>
    <row r="203" spans="2:47" s="1" customFormat="1" ht="67.5">
      <c r="B203" s="40"/>
      <c r="D203" s="187" t="s">
        <v>177</v>
      </c>
      <c r="F203" s="197" t="s">
        <v>2573</v>
      </c>
      <c r="I203" s="148"/>
      <c r="L203" s="40"/>
      <c r="M203" s="196"/>
      <c r="N203" s="41"/>
      <c r="O203" s="41"/>
      <c r="P203" s="41"/>
      <c r="Q203" s="41"/>
      <c r="R203" s="41"/>
      <c r="S203" s="41"/>
      <c r="T203" s="69"/>
      <c r="AT203" s="23" t="s">
        <v>177</v>
      </c>
      <c r="AU203" s="23" t="s">
        <v>83</v>
      </c>
    </row>
    <row r="204" spans="2:51" s="11" customFormat="1" ht="13.5">
      <c r="B204" s="186"/>
      <c r="D204" s="187" t="s">
        <v>167</v>
      </c>
      <c r="E204" s="188" t="s">
        <v>5</v>
      </c>
      <c r="F204" s="189" t="s">
        <v>2574</v>
      </c>
      <c r="H204" s="190">
        <v>17</v>
      </c>
      <c r="I204" s="191"/>
      <c r="L204" s="186"/>
      <c r="M204" s="192"/>
      <c r="N204" s="193"/>
      <c r="O204" s="193"/>
      <c r="P204" s="193"/>
      <c r="Q204" s="193"/>
      <c r="R204" s="193"/>
      <c r="S204" s="193"/>
      <c r="T204" s="194"/>
      <c r="AT204" s="188" t="s">
        <v>167</v>
      </c>
      <c r="AU204" s="188" t="s">
        <v>83</v>
      </c>
      <c r="AV204" s="11" t="s">
        <v>83</v>
      </c>
      <c r="AW204" s="11" t="s">
        <v>36</v>
      </c>
      <c r="AX204" s="11" t="s">
        <v>81</v>
      </c>
      <c r="AY204" s="188" t="s">
        <v>157</v>
      </c>
    </row>
    <row r="205" spans="2:65" s="1" customFormat="1" ht="16.5" customHeight="1">
      <c r="B205" s="173"/>
      <c r="C205" s="206" t="s">
        <v>601</v>
      </c>
      <c r="D205" s="206" t="s">
        <v>292</v>
      </c>
      <c r="E205" s="207" t="s">
        <v>2575</v>
      </c>
      <c r="F205" s="208" t="s">
        <v>2576</v>
      </c>
      <c r="G205" s="209" t="s">
        <v>163</v>
      </c>
      <c r="H205" s="210">
        <v>17</v>
      </c>
      <c r="I205" s="211"/>
      <c r="J205" s="212">
        <f>ROUND(I205*H205,2)</f>
        <v>0</v>
      </c>
      <c r="K205" s="208" t="s">
        <v>164</v>
      </c>
      <c r="L205" s="213"/>
      <c r="M205" s="214" t="s">
        <v>5</v>
      </c>
      <c r="N205" s="215" t="s">
        <v>44</v>
      </c>
      <c r="O205" s="41"/>
      <c r="P205" s="183">
        <f>O205*H205</f>
        <v>0</v>
      </c>
      <c r="Q205" s="183">
        <v>0.006</v>
      </c>
      <c r="R205" s="183">
        <f>Q205*H205</f>
        <v>0.10200000000000001</v>
      </c>
      <c r="S205" s="183">
        <v>0</v>
      </c>
      <c r="T205" s="184">
        <f>S205*H205</f>
        <v>0</v>
      </c>
      <c r="AR205" s="23" t="s">
        <v>441</v>
      </c>
      <c r="AT205" s="23" t="s">
        <v>292</v>
      </c>
      <c r="AU205" s="23" t="s">
        <v>83</v>
      </c>
      <c r="AY205" s="23" t="s">
        <v>157</v>
      </c>
      <c r="BE205" s="185">
        <f>IF(N205="základní",J205,0)</f>
        <v>0</v>
      </c>
      <c r="BF205" s="185">
        <f>IF(N205="snížená",J205,0)</f>
        <v>0</v>
      </c>
      <c r="BG205" s="185">
        <f>IF(N205="zákl. přenesená",J205,0)</f>
        <v>0</v>
      </c>
      <c r="BH205" s="185">
        <f>IF(N205="sníž. přenesená",J205,0)</f>
        <v>0</v>
      </c>
      <c r="BI205" s="185">
        <f>IF(N205="nulová",J205,0)</f>
        <v>0</v>
      </c>
      <c r="BJ205" s="23" t="s">
        <v>81</v>
      </c>
      <c r="BK205" s="185">
        <f>ROUND(I205*H205,2)</f>
        <v>0</v>
      </c>
      <c r="BL205" s="23" t="s">
        <v>253</v>
      </c>
      <c r="BM205" s="23" t="s">
        <v>2577</v>
      </c>
    </row>
    <row r="206" spans="2:65" s="1" customFormat="1" ht="25.5" customHeight="1">
      <c r="B206" s="173"/>
      <c r="C206" s="174" t="s">
        <v>606</v>
      </c>
      <c r="D206" s="174" t="s">
        <v>160</v>
      </c>
      <c r="E206" s="175" t="s">
        <v>2578</v>
      </c>
      <c r="F206" s="176" t="s">
        <v>2579</v>
      </c>
      <c r="G206" s="177" t="s">
        <v>741</v>
      </c>
      <c r="H206" s="178">
        <v>4</v>
      </c>
      <c r="I206" s="179"/>
      <c r="J206" s="180">
        <f>ROUND(I206*H206,2)</f>
        <v>0</v>
      </c>
      <c r="K206" s="176" t="s">
        <v>164</v>
      </c>
      <c r="L206" s="40"/>
      <c r="M206" s="181" t="s">
        <v>5</v>
      </c>
      <c r="N206" s="182" t="s">
        <v>44</v>
      </c>
      <c r="O206" s="41"/>
      <c r="P206" s="183">
        <f>O206*H206</f>
        <v>0</v>
      </c>
      <c r="Q206" s="183">
        <v>0.01528</v>
      </c>
      <c r="R206" s="183">
        <f>Q206*H206</f>
        <v>0.06112</v>
      </c>
      <c r="S206" s="183">
        <v>0</v>
      </c>
      <c r="T206" s="184">
        <f>S206*H206</f>
        <v>0</v>
      </c>
      <c r="AR206" s="23" t="s">
        <v>253</v>
      </c>
      <c r="AT206" s="23" t="s">
        <v>160</v>
      </c>
      <c r="AU206" s="23" t="s">
        <v>83</v>
      </c>
      <c r="AY206" s="23" t="s">
        <v>157</v>
      </c>
      <c r="BE206" s="185">
        <f>IF(N206="základní",J206,0)</f>
        <v>0</v>
      </c>
      <c r="BF206" s="185">
        <f>IF(N206="snížená",J206,0)</f>
        <v>0</v>
      </c>
      <c r="BG206" s="185">
        <f>IF(N206="zákl. přenesená",J206,0)</f>
        <v>0</v>
      </c>
      <c r="BH206" s="185">
        <f>IF(N206="sníž. přenesená",J206,0)</f>
        <v>0</v>
      </c>
      <c r="BI206" s="185">
        <f>IF(N206="nulová",J206,0)</f>
        <v>0</v>
      </c>
      <c r="BJ206" s="23" t="s">
        <v>81</v>
      </c>
      <c r="BK206" s="185">
        <f>ROUND(I206*H206,2)</f>
        <v>0</v>
      </c>
      <c r="BL206" s="23" t="s">
        <v>253</v>
      </c>
      <c r="BM206" s="23" t="s">
        <v>2580</v>
      </c>
    </row>
    <row r="207" spans="2:47" s="1" customFormat="1" ht="67.5">
      <c r="B207" s="40"/>
      <c r="D207" s="187" t="s">
        <v>177</v>
      </c>
      <c r="F207" s="197" t="s">
        <v>2573</v>
      </c>
      <c r="I207" s="148"/>
      <c r="L207" s="40"/>
      <c r="M207" s="196"/>
      <c r="N207" s="41"/>
      <c r="O207" s="41"/>
      <c r="P207" s="41"/>
      <c r="Q207" s="41"/>
      <c r="R207" s="41"/>
      <c r="S207" s="41"/>
      <c r="T207" s="69"/>
      <c r="AT207" s="23" t="s">
        <v>177</v>
      </c>
      <c r="AU207" s="23" t="s">
        <v>83</v>
      </c>
    </row>
    <row r="208" spans="2:65" s="1" customFormat="1" ht="16.5" customHeight="1">
      <c r="B208" s="173"/>
      <c r="C208" s="174" t="s">
        <v>611</v>
      </c>
      <c r="D208" s="174" t="s">
        <v>160</v>
      </c>
      <c r="E208" s="175" t="s">
        <v>2581</v>
      </c>
      <c r="F208" s="176" t="s">
        <v>2582</v>
      </c>
      <c r="G208" s="177" t="s">
        <v>741</v>
      </c>
      <c r="H208" s="178">
        <v>3</v>
      </c>
      <c r="I208" s="179"/>
      <c r="J208" s="180">
        <f>ROUND(I208*H208,2)</f>
        <v>0</v>
      </c>
      <c r="K208" s="176" t="s">
        <v>164</v>
      </c>
      <c r="L208" s="40"/>
      <c r="M208" s="181" t="s">
        <v>5</v>
      </c>
      <c r="N208" s="182" t="s">
        <v>44</v>
      </c>
      <c r="O208" s="41"/>
      <c r="P208" s="183">
        <f>O208*H208</f>
        <v>0</v>
      </c>
      <c r="Q208" s="183">
        <v>0.01075</v>
      </c>
      <c r="R208" s="183">
        <f>Q208*H208</f>
        <v>0.03225</v>
      </c>
      <c r="S208" s="183">
        <v>0</v>
      </c>
      <c r="T208" s="184">
        <f>S208*H208</f>
        <v>0</v>
      </c>
      <c r="AR208" s="23" t="s">
        <v>253</v>
      </c>
      <c r="AT208" s="23" t="s">
        <v>160</v>
      </c>
      <c r="AU208" s="23" t="s">
        <v>83</v>
      </c>
      <c r="AY208" s="23" t="s">
        <v>157</v>
      </c>
      <c r="BE208" s="185">
        <f>IF(N208="základní",J208,0)</f>
        <v>0</v>
      </c>
      <c r="BF208" s="185">
        <f>IF(N208="snížená",J208,0)</f>
        <v>0</v>
      </c>
      <c r="BG208" s="185">
        <f>IF(N208="zákl. přenesená",J208,0)</f>
        <v>0</v>
      </c>
      <c r="BH208" s="185">
        <f>IF(N208="sníž. přenesená",J208,0)</f>
        <v>0</v>
      </c>
      <c r="BI208" s="185">
        <f>IF(N208="nulová",J208,0)</f>
        <v>0</v>
      </c>
      <c r="BJ208" s="23" t="s">
        <v>81</v>
      </c>
      <c r="BK208" s="185">
        <f>ROUND(I208*H208,2)</f>
        <v>0</v>
      </c>
      <c r="BL208" s="23" t="s">
        <v>253</v>
      </c>
      <c r="BM208" s="23" t="s">
        <v>2583</v>
      </c>
    </row>
    <row r="209" spans="2:47" s="1" customFormat="1" ht="67.5">
      <c r="B209" s="40"/>
      <c r="D209" s="187" t="s">
        <v>177</v>
      </c>
      <c r="F209" s="197" t="s">
        <v>2573</v>
      </c>
      <c r="I209" s="148"/>
      <c r="L209" s="40"/>
      <c r="M209" s="196"/>
      <c r="N209" s="41"/>
      <c r="O209" s="41"/>
      <c r="P209" s="41"/>
      <c r="Q209" s="41"/>
      <c r="R209" s="41"/>
      <c r="S209" s="41"/>
      <c r="T209" s="69"/>
      <c r="AT209" s="23" t="s">
        <v>177</v>
      </c>
      <c r="AU209" s="23" t="s">
        <v>83</v>
      </c>
    </row>
    <row r="210" spans="2:65" s="1" customFormat="1" ht="16.5" customHeight="1">
      <c r="B210" s="173"/>
      <c r="C210" s="206" t="s">
        <v>616</v>
      </c>
      <c r="D210" s="206" t="s">
        <v>292</v>
      </c>
      <c r="E210" s="207" t="s">
        <v>2584</v>
      </c>
      <c r="F210" s="208" t="s">
        <v>2585</v>
      </c>
      <c r="G210" s="209" t="s">
        <v>163</v>
      </c>
      <c r="H210" s="210">
        <v>3</v>
      </c>
      <c r="I210" s="211"/>
      <c r="J210" s="212">
        <f>ROUND(I210*H210,2)</f>
        <v>0</v>
      </c>
      <c r="K210" s="208" t="s">
        <v>164</v>
      </c>
      <c r="L210" s="213"/>
      <c r="M210" s="214" t="s">
        <v>5</v>
      </c>
      <c r="N210" s="215" t="s">
        <v>44</v>
      </c>
      <c r="O210" s="41"/>
      <c r="P210" s="183">
        <f>O210*H210</f>
        <v>0</v>
      </c>
      <c r="Q210" s="183">
        <v>0.006</v>
      </c>
      <c r="R210" s="183">
        <f>Q210*H210</f>
        <v>0.018000000000000002</v>
      </c>
      <c r="S210" s="183">
        <v>0</v>
      </c>
      <c r="T210" s="184">
        <f>S210*H210</f>
        <v>0</v>
      </c>
      <c r="AR210" s="23" t="s">
        <v>441</v>
      </c>
      <c r="AT210" s="23" t="s">
        <v>292</v>
      </c>
      <c r="AU210" s="23" t="s">
        <v>83</v>
      </c>
      <c r="AY210" s="23" t="s">
        <v>157</v>
      </c>
      <c r="BE210" s="185">
        <f>IF(N210="základní",J210,0)</f>
        <v>0</v>
      </c>
      <c r="BF210" s="185">
        <f>IF(N210="snížená",J210,0)</f>
        <v>0</v>
      </c>
      <c r="BG210" s="185">
        <f>IF(N210="zákl. přenesená",J210,0)</f>
        <v>0</v>
      </c>
      <c r="BH210" s="185">
        <f>IF(N210="sníž. přenesená",J210,0)</f>
        <v>0</v>
      </c>
      <c r="BI210" s="185">
        <f>IF(N210="nulová",J210,0)</f>
        <v>0</v>
      </c>
      <c r="BJ210" s="23" t="s">
        <v>81</v>
      </c>
      <c r="BK210" s="185">
        <f>ROUND(I210*H210,2)</f>
        <v>0</v>
      </c>
      <c r="BL210" s="23" t="s">
        <v>253</v>
      </c>
      <c r="BM210" s="23" t="s">
        <v>2586</v>
      </c>
    </row>
    <row r="211" spans="2:65" s="1" customFormat="1" ht="25.5" customHeight="1">
      <c r="B211" s="173"/>
      <c r="C211" s="174" t="s">
        <v>621</v>
      </c>
      <c r="D211" s="174" t="s">
        <v>160</v>
      </c>
      <c r="E211" s="175" t="s">
        <v>2587</v>
      </c>
      <c r="F211" s="176" t="s">
        <v>2588</v>
      </c>
      <c r="G211" s="177" t="s">
        <v>741</v>
      </c>
      <c r="H211" s="178">
        <v>1</v>
      </c>
      <c r="I211" s="179"/>
      <c r="J211" s="180">
        <f>ROUND(I211*H211,2)</f>
        <v>0</v>
      </c>
      <c r="K211" s="176" t="s">
        <v>164</v>
      </c>
      <c r="L211" s="40"/>
      <c r="M211" s="181" t="s">
        <v>5</v>
      </c>
      <c r="N211" s="182" t="s">
        <v>44</v>
      </c>
      <c r="O211" s="41"/>
      <c r="P211" s="183">
        <f>O211*H211</f>
        <v>0</v>
      </c>
      <c r="Q211" s="183">
        <v>0.00493</v>
      </c>
      <c r="R211" s="183">
        <f>Q211*H211</f>
        <v>0.00493</v>
      </c>
      <c r="S211" s="183">
        <v>0</v>
      </c>
      <c r="T211" s="184">
        <f>S211*H211</f>
        <v>0</v>
      </c>
      <c r="AR211" s="23" t="s">
        <v>253</v>
      </c>
      <c r="AT211" s="23" t="s">
        <v>160</v>
      </c>
      <c r="AU211" s="23" t="s">
        <v>83</v>
      </c>
      <c r="AY211" s="23" t="s">
        <v>157</v>
      </c>
      <c r="BE211" s="185">
        <f>IF(N211="základní",J211,0)</f>
        <v>0</v>
      </c>
      <c r="BF211" s="185">
        <f>IF(N211="snížená",J211,0)</f>
        <v>0</v>
      </c>
      <c r="BG211" s="185">
        <f>IF(N211="zákl. přenesená",J211,0)</f>
        <v>0</v>
      </c>
      <c r="BH211" s="185">
        <f>IF(N211="sníž. přenesená",J211,0)</f>
        <v>0</v>
      </c>
      <c r="BI211" s="185">
        <f>IF(N211="nulová",J211,0)</f>
        <v>0</v>
      </c>
      <c r="BJ211" s="23" t="s">
        <v>81</v>
      </c>
      <c r="BK211" s="185">
        <f>ROUND(I211*H211,2)</f>
        <v>0</v>
      </c>
      <c r="BL211" s="23" t="s">
        <v>253</v>
      </c>
      <c r="BM211" s="23" t="s">
        <v>2589</v>
      </c>
    </row>
    <row r="212" spans="2:47" s="1" customFormat="1" ht="54">
      <c r="B212" s="40"/>
      <c r="D212" s="187" t="s">
        <v>177</v>
      </c>
      <c r="F212" s="197" t="s">
        <v>2590</v>
      </c>
      <c r="I212" s="148"/>
      <c r="L212" s="40"/>
      <c r="M212" s="196"/>
      <c r="N212" s="41"/>
      <c r="O212" s="41"/>
      <c r="P212" s="41"/>
      <c r="Q212" s="41"/>
      <c r="R212" s="41"/>
      <c r="S212" s="41"/>
      <c r="T212" s="69"/>
      <c r="AT212" s="23" t="s">
        <v>177</v>
      </c>
      <c r="AU212" s="23" t="s">
        <v>83</v>
      </c>
    </row>
    <row r="213" spans="2:65" s="1" customFormat="1" ht="25.5" customHeight="1">
      <c r="B213" s="173"/>
      <c r="C213" s="174" t="s">
        <v>646</v>
      </c>
      <c r="D213" s="174" t="s">
        <v>160</v>
      </c>
      <c r="E213" s="175" t="s">
        <v>2591</v>
      </c>
      <c r="F213" s="176" t="s">
        <v>2592</v>
      </c>
      <c r="G213" s="177" t="s">
        <v>741</v>
      </c>
      <c r="H213" s="178">
        <v>2</v>
      </c>
      <c r="I213" s="179"/>
      <c r="J213" s="180">
        <f>ROUND(I213*H213,2)</f>
        <v>0</v>
      </c>
      <c r="K213" s="176" t="s">
        <v>164</v>
      </c>
      <c r="L213" s="40"/>
      <c r="M213" s="181" t="s">
        <v>5</v>
      </c>
      <c r="N213" s="182" t="s">
        <v>44</v>
      </c>
      <c r="O213" s="41"/>
      <c r="P213" s="183">
        <f>O213*H213</f>
        <v>0</v>
      </c>
      <c r="Q213" s="183">
        <v>0.00983</v>
      </c>
      <c r="R213" s="183">
        <f>Q213*H213</f>
        <v>0.01966</v>
      </c>
      <c r="S213" s="183">
        <v>0</v>
      </c>
      <c r="T213" s="184">
        <f>S213*H213</f>
        <v>0</v>
      </c>
      <c r="AR213" s="23" t="s">
        <v>253</v>
      </c>
      <c r="AT213" s="23" t="s">
        <v>160</v>
      </c>
      <c r="AU213" s="23" t="s">
        <v>83</v>
      </c>
      <c r="AY213" s="23" t="s">
        <v>157</v>
      </c>
      <c r="BE213" s="185">
        <f>IF(N213="základní",J213,0)</f>
        <v>0</v>
      </c>
      <c r="BF213" s="185">
        <f>IF(N213="snížená",J213,0)</f>
        <v>0</v>
      </c>
      <c r="BG213" s="185">
        <f>IF(N213="zákl. přenesená",J213,0)</f>
        <v>0</v>
      </c>
      <c r="BH213" s="185">
        <f>IF(N213="sníž. přenesená",J213,0)</f>
        <v>0</v>
      </c>
      <c r="BI213" s="185">
        <f>IF(N213="nulová",J213,0)</f>
        <v>0</v>
      </c>
      <c r="BJ213" s="23" t="s">
        <v>81</v>
      </c>
      <c r="BK213" s="185">
        <f>ROUND(I213*H213,2)</f>
        <v>0</v>
      </c>
      <c r="BL213" s="23" t="s">
        <v>253</v>
      </c>
      <c r="BM213" s="23" t="s">
        <v>2593</v>
      </c>
    </row>
    <row r="214" spans="2:47" s="1" customFormat="1" ht="54">
      <c r="B214" s="40"/>
      <c r="D214" s="187" t="s">
        <v>177</v>
      </c>
      <c r="F214" s="197" t="s">
        <v>2590</v>
      </c>
      <c r="I214" s="148"/>
      <c r="L214" s="40"/>
      <c r="M214" s="196"/>
      <c r="N214" s="41"/>
      <c r="O214" s="41"/>
      <c r="P214" s="41"/>
      <c r="Q214" s="41"/>
      <c r="R214" s="41"/>
      <c r="S214" s="41"/>
      <c r="T214" s="69"/>
      <c r="AT214" s="23" t="s">
        <v>177</v>
      </c>
      <c r="AU214" s="23" t="s">
        <v>83</v>
      </c>
    </row>
    <row r="215" spans="2:51" s="11" customFormat="1" ht="13.5">
      <c r="B215" s="186"/>
      <c r="D215" s="187" t="s">
        <v>167</v>
      </c>
      <c r="E215" s="188" t="s">
        <v>5</v>
      </c>
      <c r="F215" s="189" t="s">
        <v>2533</v>
      </c>
      <c r="H215" s="190">
        <v>2</v>
      </c>
      <c r="I215" s="191"/>
      <c r="L215" s="186"/>
      <c r="M215" s="192"/>
      <c r="N215" s="193"/>
      <c r="O215" s="193"/>
      <c r="P215" s="193"/>
      <c r="Q215" s="193"/>
      <c r="R215" s="193"/>
      <c r="S215" s="193"/>
      <c r="T215" s="194"/>
      <c r="AT215" s="188" t="s">
        <v>167</v>
      </c>
      <c r="AU215" s="188" t="s">
        <v>83</v>
      </c>
      <c r="AV215" s="11" t="s">
        <v>83</v>
      </c>
      <c r="AW215" s="11" t="s">
        <v>36</v>
      </c>
      <c r="AX215" s="11" t="s">
        <v>81</v>
      </c>
      <c r="AY215" s="188" t="s">
        <v>157</v>
      </c>
    </row>
    <row r="216" spans="2:65" s="1" customFormat="1" ht="16.5" customHeight="1">
      <c r="B216" s="173"/>
      <c r="C216" s="174" t="s">
        <v>651</v>
      </c>
      <c r="D216" s="174" t="s">
        <v>160</v>
      </c>
      <c r="E216" s="175" t="s">
        <v>2594</v>
      </c>
      <c r="F216" s="176" t="s">
        <v>2595</v>
      </c>
      <c r="G216" s="177" t="s">
        <v>741</v>
      </c>
      <c r="H216" s="178">
        <v>2</v>
      </c>
      <c r="I216" s="179"/>
      <c r="J216" s="180">
        <f>ROUND(I216*H216,2)</f>
        <v>0</v>
      </c>
      <c r="K216" s="176" t="s">
        <v>164</v>
      </c>
      <c r="L216" s="40"/>
      <c r="M216" s="181" t="s">
        <v>5</v>
      </c>
      <c r="N216" s="182" t="s">
        <v>44</v>
      </c>
      <c r="O216" s="41"/>
      <c r="P216" s="183">
        <f>O216*H216</f>
        <v>0</v>
      </c>
      <c r="Q216" s="183">
        <v>0.00059</v>
      </c>
      <c r="R216" s="183">
        <f>Q216*H216</f>
        <v>0.00118</v>
      </c>
      <c r="S216" s="183">
        <v>0</v>
      </c>
      <c r="T216" s="184">
        <f>S216*H216</f>
        <v>0</v>
      </c>
      <c r="AR216" s="23" t="s">
        <v>253</v>
      </c>
      <c r="AT216" s="23" t="s">
        <v>160</v>
      </c>
      <c r="AU216" s="23" t="s">
        <v>83</v>
      </c>
      <c r="AY216" s="23" t="s">
        <v>157</v>
      </c>
      <c r="BE216" s="185">
        <f>IF(N216="základní",J216,0)</f>
        <v>0</v>
      </c>
      <c r="BF216" s="185">
        <f>IF(N216="snížená",J216,0)</f>
        <v>0</v>
      </c>
      <c r="BG216" s="185">
        <f>IF(N216="zákl. přenesená",J216,0)</f>
        <v>0</v>
      </c>
      <c r="BH216" s="185">
        <f>IF(N216="sníž. přenesená",J216,0)</f>
        <v>0</v>
      </c>
      <c r="BI216" s="185">
        <f>IF(N216="nulová",J216,0)</f>
        <v>0</v>
      </c>
      <c r="BJ216" s="23" t="s">
        <v>81</v>
      </c>
      <c r="BK216" s="185">
        <f>ROUND(I216*H216,2)</f>
        <v>0</v>
      </c>
      <c r="BL216" s="23" t="s">
        <v>253</v>
      </c>
      <c r="BM216" s="23" t="s">
        <v>2596</v>
      </c>
    </row>
    <row r="217" spans="2:65" s="1" customFormat="1" ht="63" customHeight="1">
      <c r="B217" s="173"/>
      <c r="C217" s="206" t="s">
        <v>657</v>
      </c>
      <c r="D217" s="206" t="s">
        <v>292</v>
      </c>
      <c r="E217" s="207" t="s">
        <v>2597</v>
      </c>
      <c r="F217" s="208" t="s">
        <v>3300</v>
      </c>
      <c r="G217" s="209" t="s">
        <v>163</v>
      </c>
      <c r="H217" s="210">
        <v>2</v>
      </c>
      <c r="I217" s="211"/>
      <c r="J217" s="212">
        <f>ROUND(I217*H217,2)</f>
        <v>0</v>
      </c>
      <c r="K217" s="208" t="s">
        <v>164</v>
      </c>
      <c r="L217" s="213"/>
      <c r="M217" s="214" t="s">
        <v>5</v>
      </c>
      <c r="N217" s="215" t="s">
        <v>44</v>
      </c>
      <c r="O217" s="41"/>
      <c r="P217" s="183">
        <f>O217*H217</f>
        <v>0</v>
      </c>
      <c r="Q217" s="183">
        <v>0.006</v>
      </c>
      <c r="R217" s="183">
        <f>Q217*H217</f>
        <v>0.012</v>
      </c>
      <c r="S217" s="183">
        <v>0</v>
      </c>
      <c r="T217" s="184">
        <f>S217*H217</f>
        <v>0</v>
      </c>
      <c r="AR217" s="23" t="s">
        <v>441</v>
      </c>
      <c r="AT217" s="23" t="s">
        <v>292</v>
      </c>
      <c r="AU217" s="23" t="s">
        <v>83</v>
      </c>
      <c r="AY217" s="23" t="s">
        <v>157</v>
      </c>
      <c r="BE217" s="185">
        <f>IF(N217="základní",J217,0)</f>
        <v>0</v>
      </c>
      <c r="BF217" s="185">
        <f>IF(N217="snížená",J217,0)</f>
        <v>0</v>
      </c>
      <c r="BG217" s="185">
        <f>IF(N217="zákl. přenesená",J217,0)</f>
        <v>0</v>
      </c>
      <c r="BH217" s="185">
        <f>IF(N217="sníž. přenesená",J217,0)</f>
        <v>0</v>
      </c>
      <c r="BI217" s="185">
        <f>IF(N217="nulová",J217,0)</f>
        <v>0</v>
      </c>
      <c r="BJ217" s="23" t="s">
        <v>81</v>
      </c>
      <c r="BK217" s="185">
        <f>ROUND(I217*H217,2)</f>
        <v>0</v>
      </c>
      <c r="BL217" s="23" t="s">
        <v>253</v>
      </c>
      <c r="BM217" s="23" t="s">
        <v>2598</v>
      </c>
    </row>
    <row r="218" spans="2:65" s="1" customFormat="1" ht="16.5" customHeight="1">
      <c r="B218" s="173"/>
      <c r="C218" s="174" t="s">
        <v>662</v>
      </c>
      <c r="D218" s="174" t="s">
        <v>160</v>
      </c>
      <c r="E218" s="175" t="s">
        <v>2599</v>
      </c>
      <c r="F218" s="176" t="s">
        <v>2600</v>
      </c>
      <c r="G218" s="177" t="s">
        <v>741</v>
      </c>
      <c r="H218" s="178">
        <v>73</v>
      </c>
      <c r="I218" s="179"/>
      <c r="J218" s="180">
        <f>ROUND(I218*H218,2)</f>
        <v>0</v>
      </c>
      <c r="K218" s="176" t="s">
        <v>164</v>
      </c>
      <c r="L218" s="40"/>
      <c r="M218" s="181" t="s">
        <v>5</v>
      </c>
      <c r="N218" s="182" t="s">
        <v>44</v>
      </c>
      <c r="O218" s="41"/>
      <c r="P218" s="183">
        <f>O218*H218</f>
        <v>0</v>
      </c>
      <c r="Q218" s="183">
        <v>0.0003</v>
      </c>
      <c r="R218" s="183">
        <f>Q218*H218</f>
        <v>0.0219</v>
      </c>
      <c r="S218" s="183">
        <v>0</v>
      </c>
      <c r="T218" s="184">
        <f>S218*H218</f>
        <v>0</v>
      </c>
      <c r="AR218" s="23" t="s">
        <v>253</v>
      </c>
      <c r="AT218" s="23" t="s">
        <v>160</v>
      </c>
      <c r="AU218" s="23" t="s">
        <v>83</v>
      </c>
      <c r="AY218" s="23" t="s">
        <v>157</v>
      </c>
      <c r="BE218" s="185">
        <f>IF(N218="základní",J218,0)</f>
        <v>0</v>
      </c>
      <c r="BF218" s="185">
        <f>IF(N218="snížená",J218,0)</f>
        <v>0</v>
      </c>
      <c r="BG218" s="185">
        <f>IF(N218="zákl. přenesená",J218,0)</f>
        <v>0</v>
      </c>
      <c r="BH218" s="185">
        <f>IF(N218="sníž. přenesená",J218,0)</f>
        <v>0</v>
      </c>
      <c r="BI218" s="185">
        <f>IF(N218="nulová",J218,0)</f>
        <v>0</v>
      </c>
      <c r="BJ218" s="23" t="s">
        <v>81</v>
      </c>
      <c r="BK218" s="185">
        <f>ROUND(I218*H218,2)</f>
        <v>0</v>
      </c>
      <c r="BL218" s="23" t="s">
        <v>253</v>
      </c>
      <c r="BM218" s="23" t="s">
        <v>2601</v>
      </c>
    </row>
    <row r="219" spans="2:51" s="11" customFormat="1" ht="13.5">
      <c r="B219" s="186"/>
      <c r="D219" s="187" t="s">
        <v>167</v>
      </c>
      <c r="E219" s="188" t="s">
        <v>5</v>
      </c>
      <c r="F219" s="189" t="s">
        <v>2602</v>
      </c>
      <c r="H219" s="190">
        <v>73</v>
      </c>
      <c r="I219" s="191"/>
      <c r="L219" s="186"/>
      <c r="M219" s="192"/>
      <c r="N219" s="193"/>
      <c r="O219" s="193"/>
      <c r="P219" s="193"/>
      <c r="Q219" s="193"/>
      <c r="R219" s="193"/>
      <c r="S219" s="193"/>
      <c r="T219" s="194"/>
      <c r="AT219" s="188" t="s">
        <v>167</v>
      </c>
      <c r="AU219" s="188" t="s">
        <v>83</v>
      </c>
      <c r="AV219" s="11" t="s">
        <v>83</v>
      </c>
      <c r="AW219" s="11" t="s">
        <v>36</v>
      </c>
      <c r="AX219" s="11" t="s">
        <v>81</v>
      </c>
      <c r="AY219" s="188" t="s">
        <v>157</v>
      </c>
    </row>
    <row r="220" spans="2:65" s="1" customFormat="1" ht="16.5" customHeight="1">
      <c r="B220" s="173"/>
      <c r="C220" s="206" t="s">
        <v>668</v>
      </c>
      <c r="D220" s="206" t="s">
        <v>292</v>
      </c>
      <c r="E220" s="207" t="s">
        <v>2603</v>
      </c>
      <c r="F220" s="208" t="s">
        <v>2604</v>
      </c>
      <c r="G220" s="209" t="s">
        <v>458</v>
      </c>
      <c r="H220" s="210">
        <v>36.5</v>
      </c>
      <c r="I220" s="211"/>
      <c r="J220" s="212">
        <f>ROUND(I220*H220,2)</f>
        <v>0</v>
      </c>
      <c r="K220" s="208" t="s">
        <v>164</v>
      </c>
      <c r="L220" s="213"/>
      <c r="M220" s="214" t="s">
        <v>5</v>
      </c>
      <c r="N220" s="215" t="s">
        <v>44</v>
      </c>
      <c r="O220" s="41"/>
      <c r="P220" s="183">
        <f>O220*H220</f>
        <v>0</v>
      </c>
      <c r="Q220" s="183">
        <v>0.00025</v>
      </c>
      <c r="R220" s="183">
        <f>Q220*H220</f>
        <v>0.009125</v>
      </c>
      <c r="S220" s="183">
        <v>0</v>
      </c>
      <c r="T220" s="184">
        <f>S220*H220</f>
        <v>0</v>
      </c>
      <c r="AR220" s="23" t="s">
        <v>441</v>
      </c>
      <c r="AT220" s="23" t="s">
        <v>292</v>
      </c>
      <c r="AU220" s="23" t="s">
        <v>83</v>
      </c>
      <c r="AY220" s="23" t="s">
        <v>157</v>
      </c>
      <c r="BE220" s="185">
        <f>IF(N220="základní",J220,0)</f>
        <v>0</v>
      </c>
      <c r="BF220" s="185">
        <f>IF(N220="snížená",J220,0)</f>
        <v>0</v>
      </c>
      <c r="BG220" s="185">
        <f>IF(N220="zákl. přenesená",J220,0)</f>
        <v>0</v>
      </c>
      <c r="BH220" s="185">
        <f>IF(N220="sníž. přenesená",J220,0)</f>
        <v>0</v>
      </c>
      <c r="BI220" s="185">
        <f>IF(N220="nulová",J220,0)</f>
        <v>0</v>
      </c>
      <c r="BJ220" s="23" t="s">
        <v>81</v>
      </c>
      <c r="BK220" s="185">
        <f>ROUND(I220*H220,2)</f>
        <v>0</v>
      </c>
      <c r="BL220" s="23" t="s">
        <v>253</v>
      </c>
      <c r="BM220" s="23" t="s">
        <v>2605</v>
      </c>
    </row>
    <row r="221" spans="2:51" s="11" customFormat="1" ht="13.5">
      <c r="B221" s="186"/>
      <c r="D221" s="187" t="s">
        <v>167</v>
      </c>
      <c r="F221" s="189" t="s">
        <v>2606</v>
      </c>
      <c r="H221" s="190">
        <v>36.5</v>
      </c>
      <c r="I221" s="191"/>
      <c r="L221" s="186"/>
      <c r="M221" s="192"/>
      <c r="N221" s="193"/>
      <c r="O221" s="193"/>
      <c r="P221" s="193"/>
      <c r="Q221" s="193"/>
      <c r="R221" s="193"/>
      <c r="S221" s="193"/>
      <c r="T221" s="194"/>
      <c r="AT221" s="188" t="s">
        <v>167</v>
      </c>
      <c r="AU221" s="188" t="s">
        <v>83</v>
      </c>
      <c r="AV221" s="11" t="s">
        <v>83</v>
      </c>
      <c r="AW221" s="11" t="s">
        <v>6</v>
      </c>
      <c r="AX221" s="11" t="s">
        <v>81</v>
      </c>
      <c r="AY221" s="188" t="s">
        <v>157</v>
      </c>
    </row>
    <row r="222" spans="2:65" s="1" customFormat="1" ht="25.5" customHeight="1">
      <c r="B222" s="173"/>
      <c r="C222" s="174" t="s">
        <v>673</v>
      </c>
      <c r="D222" s="174" t="s">
        <v>160</v>
      </c>
      <c r="E222" s="175" t="s">
        <v>2607</v>
      </c>
      <c r="F222" s="176" t="s">
        <v>2608</v>
      </c>
      <c r="G222" s="177" t="s">
        <v>741</v>
      </c>
      <c r="H222" s="178">
        <v>5</v>
      </c>
      <c r="I222" s="179"/>
      <c r="J222" s="180">
        <f>ROUND(I222*H222,2)</f>
        <v>0</v>
      </c>
      <c r="K222" s="176" t="s">
        <v>164</v>
      </c>
      <c r="L222" s="40"/>
      <c r="M222" s="181" t="s">
        <v>5</v>
      </c>
      <c r="N222" s="182" t="s">
        <v>44</v>
      </c>
      <c r="O222" s="41"/>
      <c r="P222" s="183">
        <f>O222*H222</f>
        <v>0</v>
      </c>
      <c r="Q222" s="183">
        <v>0.00196</v>
      </c>
      <c r="R222" s="183">
        <f>Q222*H222</f>
        <v>0.0098</v>
      </c>
      <c r="S222" s="183">
        <v>0</v>
      </c>
      <c r="T222" s="184">
        <f>S222*H222</f>
        <v>0</v>
      </c>
      <c r="AR222" s="23" t="s">
        <v>253</v>
      </c>
      <c r="AT222" s="23" t="s">
        <v>160</v>
      </c>
      <c r="AU222" s="23" t="s">
        <v>83</v>
      </c>
      <c r="AY222" s="23" t="s">
        <v>157</v>
      </c>
      <c r="BE222" s="185">
        <f>IF(N222="základní",J222,0)</f>
        <v>0</v>
      </c>
      <c r="BF222" s="185">
        <f>IF(N222="snížená",J222,0)</f>
        <v>0</v>
      </c>
      <c r="BG222" s="185">
        <f>IF(N222="zákl. přenesená",J222,0)</f>
        <v>0</v>
      </c>
      <c r="BH222" s="185">
        <f>IF(N222="sníž. přenesená",J222,0)</f>
        <v>0</v>
      </c>
      <c r="BI222" s="185">
        <f>IF(N222="nulová",J222,0)</f>
        <v>0</v>
      </c>
      <c r="BJ222" s="23" t="s">
        <v>81</v>
      </c>
      <c r="BK222" s="185">
        <f>ROUND(I222*H222,2)</f>
        <v>0</v>
      </c>
      <c r="BL222" s="23" t="s">
        <v>253</v>
      </c>
      <c r="BM222" s="23" t="s">
        <v>2609</v>
      </c>
    </row>
    <row r="223" spans="2:47" s="1" customFormat="1" ht="40.5">
      <c r="B223" s="40"/>
      <c r="D223" s="187" t="s">
        <v>177</v>
      </c>
      <c r="F223" s="197" t="s">
        <v>2610</v>
      </c>
      <c r="I223" s="148"/>
      <c r="L223" s="40"/>
      <c r="M223" s="196"/>
      <c r="N223" s="41"/>
      <c r="O223" s="41"/>
      <c r="P223" s="41"/>
      <c r="Q223" s="41"/>
      <c r="R223" s="41"/>
      <c r="S223" s="41"/>
      <c r="T223" s="69"/>
      <c r="AT223" s="23" t="s">
        <v>177</v>
      </c>
      <c r="AU223" s="23" t="s">
        <v>83</v>
      </c>
    </row>
    <row r="224" spans="2:65" s="1" customFormat="1" ht="25.5" customHeight="1">
      <c r="B224" s="173"/>
      <c r="C224" s="174" t="s">
        <v>677</v>
      </c>
      <c r="D224" s="174" t="s">
        <v>160</v>
      </c>
      <c r="E224" s="175" t="s">
        <v>2611</v>
      </c>
      <c r="F224" s="176" t="s">
        <v>2612</v>
      </c>
      <c r="G224" s="177" t="s">
        <v>741</v>
      </c>
      <c r="H224" s="178">
        <v>3</v>
      </c>
      <c r="I224" s="179"/>
      <c r="J224" s="180">
        <f>ROUND(I224*H224,2)</f>
        <v>0</v>
      </c>
      <c r="K224" s="176" t="s">
        <v>164</v>
      </c>
      <c r="L224" s="40"/>
      <c r="M224" s="181" t="s">
        <v>5</v>
      </c>
      <c r="N224" s="182" t="s">
        <v>44</v>
      </c>
      <c r="O224" s="41"/>
      <c r="P224" s="183">
        <f>O224*H224</f>
        <v>0</v>
      </c>
      <c r="Q224" s="183">
        <v>0.0018</v>
      </c>
      <c r="R224" s="183">
        <f>Q224*H224</f>
        <v>0.0054</v>
      </c>
      <c r="S224" s="183">
        <v>0</v>
      </c>
      <c r="T224" s="184">
        <f>S224*H224</f>
        <v>0</v>
      </c>
      <c r="AR224" s="23" t="s">
        <v>253</v>
      </c>
      <c r="AT224" s="23" t="s">
        <v>160</v>
      </c>
      <c r="AU224" s="23" t="s">
        <v>83</v>
      </c>
      <c r="AY224" s="23" t="s">
        <v>157</v>
      </c>
      <c r="BE224" s="185">
        <f>IF(N224="základní",J224,0)</f>
        <v>0</v>
      </c>
      <c r="BF224" s="185">
        <f>IF(N224="snížená",J224,0)</f>
        <v>0</v>
      </c>
      <c r="BG224" s="185">
        <f>IF(N224="zákl. přenesená",J224,0)</f>
        <v>0</v>
      </c>
      <c r="BH224" s="185">
        <f>IF(N224="sníž. přenesená",J224,0)</f>
        <v>0</v>
      </c>
      <c r="BI224" s="185">
        <f>IF(N224="nulová",J224,0)</f>
        <v>0</v>
      </c>
      <c r="BJ224" s="23" t="s">
        <v>81</v>
      </c>
      <c r="BK224" s="185">
        <f>ROUND(I224*H224,2)</f>
        <v>0</v>
      </c>
      <c r="BL224" s="23" t="s">
        <v>253</v>
      </c>
      <c r="BM224" s="23" t="s">
        <v>2613</v>
      </c>
    </row>
    <row r="225" spans="2:47" s="1" customFormat="1" ht="40.5">
      <c r="B225" s="40"/>
      <c r="D225" s="187" t="s">
        <v>177</v>
      </c>
      <c r="F225" s="197" t="s">
        <v>2610</v>
      </c>
      <c r="I225" s="148"/>
      <c r="L225" s="40"/>
      <c r="M225" s="196"/>
      <c r="N225" s="41"/>
      <c r="O225" s="41"/>
      <c r="P225" s="41"/>
      <c r="Q225" s="41"/>
      <c r="R225" s="41"/>
      <c r="S225" s="41"/>
      <c r="T225" s="69"/>
      <c r="AT225" s="23" t="s">
        <v>177</v>
      </c>
      <c r="AU225" s="23" t="s">
        <v>83</v>
      </c>
    </row>
    <row r="226" spans="2:51" s="11" customFormat="1" ht="13.5">
      <c r="B226" s="186"/>
      <c r="D226" s="187" t="s">
        <v>167</v>
      </c>
      <c r="E226" s="188" t="s">
        <v>5</v>
      </c>
      <c r="F226" s="189" t="s">
        <v>2614</v>
      </c>
      <c r="H226" s="190">
        <v>3</v>
      </c>
      <c r="I226" s="191"/>
      <c r="L226" s="186"/>
      <c r="M226" s="192"/>
      <c r="N226" s="193"/>
      <c r="O226" s="193"/>
      <c r="P226" s="193"/>
      <c r="Q226" s="193"/>
      <c r="R226" s="193"/>
      <c r="S226" s="193"/>
      <c r="T226" s="194"/>
      <c r="AT226" s="188" t="s">
        <v>167</v>
      </c>
      <c r="AU226" s="188" t="s">
        <v>83</v>
      </c>
      <c r="AV226" s="11" t="s">
        <v>83</v>
      </c>
      <c r="AW226" s="11" t="s">
        <v>36</v>
      </c>
      <c r="AX226" s="11" t="s">
        <v>81</v>
      </c>
      <c r="AY226" s="188" t="s">
        <v>157</v>
      </c>
    </row>
    <row r="227" spans="2:65" s="1" customFormat="1" ht="16.5" customHeight="1">
      <c r="B227" s="173"/>
      <c r="C227" s="174" t="s">
        <v>682</v>
      </c>
      <c r="D227" s="174" t="s">
        <v>160</v>
      </c>
      <c r="E227" s="175" t="s">
        <v>2615</v>
      </c>
      <c r="F227" s="176" t="s">
        <v>2616</v>
      </c>
      <c r="G227" s="177" t="s">
        <v>741</v>
      </c>
      <c r="H227" s="178">
        <v>19</v>
      </c>
      <c r="I227" s="179"/>
      <c r="J227" s="180">
        <f>ROUND(I227*H227,2)</f>
        <v>0</v>
      </c>
      <c r="K227" s="176" t="s">
        <v>164</v>
      </c>
      <c r="L227" s="40"/>
      <c r="M227" s="181" t="s">
        <v>5</v>
      </c>
      <c r="N227" s="182" t="s">
        <v>44</v>
      </c>
      <c r="O227" s="41"/>
      <c r="P227" s="183">
        <f>O227*H227</f>
        <v>0</v>
      </c>
      <c r="Q227" s="183">
        <v>0.00184</v>
      </c>
      <c r="R227" s="183">
        <f>Q227*H227</f>
        <v>0.03496</v>
      </c>
      <c r="S227" s="183">
        <v>0</v>
      </c>
      <c r="T227" s="184">
        <f>S227*H227</f>
        <v>0</v>
      </c>
      <c r="AR227" s="23" t="s">
        <v>253</v>
      </c>
      <c r="AT227" s="23" t="s">
        <v>160</v>
      </c>
      <c r="AU227" s="23" t="s">
        <v>83</v>
      </c>
      <c r="AY227" s="23" t="s">
        <v>157</v>
      </c>
      <c r="BE227" s="185">
        <f>IF(N227="základní",J227,0)</f>
        <v>0</v>
      </c>
      <c r="BF227" s="185">
        <f>IF(N227="snížená",J227,0)</f>
        <v>0</v>
      </c>
      <c r="BG227" s="185">
        <f>IF(N227="zákl. přenesená",J227,0)</f>
        <v>0</v>
      </c>
      <c r="BH227" s="185">
        <f>IF(N227="sníž. přenesená",J227,0)</f>
        <v>0</v>
      </c>
      <c r="BI227" s="185">
        <f>IF(N227="nulová",J227,0)</f>
        <v>0</v>
      </c>
      <c r="BJ227" s="23" t="s">
        <v>81</v>
      </c>
      <c r="BK227" s="185">
        <f>ROUND(I227*H227,2)</f>
        <v>0</v>
      </c>
      <c r="BL227" s="23" t="s">
        <v>253</v>
      </c>
      <c r="BM227" s="23" t="s">
        <v>2617</v>
      </c>
    </row>
    <row r="228" spans="2:47" s="1" customFormat="1" ht="40.5">
      <c r="B228" s="40"/>
      <c r="D228" s="187" t="s">
        <v>177</v>
      </c>
      <c r="F228" s="197" t="s">
        <v>2618</v>
      </c>
      <c r="I228" s="148"/>
      <c r="L228" s="40"/>
      <c r="M228" s="196"/>
      <c r="N228" s="41"/>
      <c r="O228" s="41"/>
      <c r="P228" s="41"/>
      <c r="Q228" s="41"/>
      <c r="R228" s="41"/>
      <c r="S228" s="41"/>
      <c r="T228" s="69"/>
      <c r="AT228" s="23" t="s">
        <v>177</v>
      </c>
      <c r="AU228" s="23" t="s">
        <v>83</v>
      </c>
    </row>
    <row r="229" spans="2:51" s="11" customFormat="1" ht="13.5">
      <c r="B229" s="186"/>
      <c r="D229" s="187" t="s">
        <v>167</v>
      </c>
      <c r="E229" s="188" t="s">
        <v>5</v>
      </c>
      <c r="F229" s="189" t="s">
        <v>2619</v>
      </c>
      <c r="H229" s="190">
        <v>19</v>
      </c>
      <c r="I229" s="191"/>
      <c r="L229" s="186"/>
      <c r="M229" s="192"/>
      <c r="N229" s="193"/>
      <c r="O229" s="193"/>
      <c r="P229" s="193"/>
      <c r="Q229" s="193"/>
      <c r="R229" s="193"/>
      <c r="S229" s="193"/>
      <c r="T229" s="194"/>
      <c r="AT229" s="188" t="s">
        <v>167</v>
      </c>
      <c r="AU229" s="188" t="s">
        <v>83</v>
      </c>
      <c r="AV229" s="11" t="s">
        <v>83</v>
      </c>
      <c r="AW229" s="11" t="s">
        <v>36</v>
      </c>
      <c r="AX229" s="11" t="s">
        <v>81</v>
      </c>
      <c r="AY229" s="188" t="s">
        <v>157</v>
      </c>
    </row>
    <row r="230" spans="2:65" s="1" customFormat="1" ht="25.5" customHeight="1">
      <c r="B230" s="173"/>
      <c r="C230" s="174" t="s">
        <v>687</v>
      </c>
      <c r="D230" s="174" t="s">
        <v>160</v>
      </c>
      <c r="E230" s="175" t="s">
        <v>2620</v>
      </c>
      <c r="F230" s="176" t="s">
        <v>3301</v>
      </c>
      <c r="G230" s="177" t="s">
        <v>741</v>
      </c>
      <c r="H230" s="178">
        <v>1</v>
      </c>
      <c r="I230" s="179"/>
      <c r="J230" s="180">
        <f>ROUND(I230*H230,2)</f>
        <v>0</v>
      </c>
      <c r="K230" s="176" t="s">
        <v>164</v>
      </c>
      <c r="L230" s="40"/>
      <c r="M230" s="181" t="s">
        <v>5</v>
      </c>
      <c r="N230" s="182" t="s">
        <v>44</v>
      </c>
      <c r="O230" s="41"/>
      <c r="P230" s="183">
        <f>O230*H230</f>
        <v>0</v>
      </c>
      <c r="Q230" s="183">
        <v>0.00254</v>
      </c>
      <c r="R230" s="183">
        <f>Q230*H230</f>
        <v>0.00254</v>
      </c>
      <c r="S230" s="183">
        <v>0</v>
      </c>
      <c r="T230" s="184">
        <f>S230*H230</f>
        <v>0</v>
      </c>
      <c r="AR230" s="23" t="s">
        <v>253</v>
      </c>
      <c r="AT230" s="23" t="s">
        <v>160</v>
      </c>
      <c r="AU230" s="23" t="s">
        <v>83</v>
      </c>
      <c r="AY230" s="23" t="s">
        <v>157</v>
      </c>
      <c r="BE230" s="185">
        <f>IF(N230="základní",J230,0)</f>
        <v>0</v>
      </c>
      <c r="BF230" s="185">
        <f>IF(N230="snížená",J230,0)</f>
        <v>0</v>
      </c>
      <c r="BG230" s="185">
        <f>IF(N230="zákl. přenesená",J230,0)</f>
        <v>0</v>
      </c>
      <c r="BH230" s="185">
        <f>IF(N230="sníž. přenesená",J230,0)</f>
        <v>0</v>
      </c>
      <c r="BI230" s="185">
        <f>IF(N230="nulová",J230,0)</f>
        <v>0</v>
      </c>
      <c r="BJ230" s="23" t="s">
        <v>81</v>
      </c>
      <c r="BK230" s="185">
        <f>ROUND(I230*H230,2)</f>
        <v>0</v>
      </c>
      <c r="BL230" s="23" t="s">
        <v>253</v>
      </c>
      <c r="BM230" s="23" t="s">
        <v>2621</v>
      </c>
    </row>
    <row r="231" spans="2:47" s="1" customFormat="1" ht="40.5">
      <c r="B231" s="40"/>
      <c r="D231" s="187" t="s">
        <v>177</v>
      </c>
      <c r="F231" s="197" t="s">
        <v>2618</v>
      </c>
      <c r="I231" s="148"/>
      <c r="L231" s="40"/>
      <c r="M231" s="196"/>
      <c r="N231" s="41"/>
      <c r="O231" s="41"/>
      <c r="P231" s="41"/>
      <c r="Q231" s="41"/>
      <c r="R231" s="41"/>
      <c r="S231" s="41"/>
      <c r="T231" s="69"/>
      <c r="AT231" s="23" t="s">
        <v>177</v>
      </c>
      <c r="AU231" s="23" t="s">
        <v>83</v>
      </c>
    </row>
    <row r="232" spans="2:65" s="1" customFormat="1" ht="25.5" customHeight="1">
      <c r="B232" s="173"/>
      <c r="C232" s="174" t="s">
        <v>691</v>
      </c>
      <c r="D232" s="174" t="s">
        <v>160</v>
      </c>
      <c r="E232" s="175" t="s">
        <v>2622</v>
      </c>
      <c r="F232" s="176" t="s">
        <v>3302</v>
      </c>
      <c r="G232" s="177" t="s">
        <v>741</v>
      </c>
      <c r="H232" s="178">
        <v>4</v>
      </c>
      <c r="I232" s="179"/>
      <c r="J232" s="180">
        <f>ROUND(I232*H232,2)</f>
        <v>0</v>
      </c>
      <c r="K232" s="176" t="s">
        <v>5</v>
      </c>
      <c r="L232" s="40"/>
      <c r="M232" s="181" t="s">
        <v>5</v>
      </c>
      <c r="N232" s="182" t="s">
        <v>44</v>
      </c>
      <c r="O232" s="41"/>
      <c r="P232" s="183">
        <f>O232*H232</f>
        <v>0</v>
      </c>
      <c r="Q232" s="183">
        <v>0.00284</v>
      </c>
      <c r="R232" s="183">
        <f>Q232*H232</f>
        <v>0.01136</v>
      </c>
      <c r="S232" s="183">
        <v>0</v>
      </c>
      <c r="T232" s="184">
        <f>S232*H232</f>
        <v>0</v>
      </c>
      <c r="AR232" s="23" t="s">
        <v>253</v>
      </c>
      <c r="AT232" s="23" t="s">
        <v>160</v>
      </c>
      <c r="AU232" s="23" t="s">
        <v>83</v>
      </c>
      <c r="AY232" s="23" t="s">
        <v>157</v>
      </c>
      <c r="BE232" s="185">
        <f>IF(N232="základní",J232,0)</f>
        <v>0</v>
      </c>
      <c r="BF232" s="185">
        <f>IF(N232="snížená",J232,0)</f>
        <v>0</v>
      </c>
      <c r="BG232" s="185">
        <f>IF(N232="zákl. přenesená",J232,0)</f>
        <v>0</v>
      </c>
      <c r="BH232" s="185">
        <f>IF(N232="sníž. přenesená",J232,0)</f>
        <v>0</v>
      </c>
      <c r="BI232" s="185">
        <f>IF(N232="nulová",J232,0)</f>
        <v>0</v>
      </c>
      <c r="BJ232" s="23" t="s">
        <v>81</v>
      </c>
      <c r="BK232" s="185">
        <f>ROUND(I232*H232,2)</f>
        <v>0</v>
      </c>
      <c r="BL232" s="23" t="s">
        <v>253</v>
      </c>
      <c r="BM232" s="23" t="s">
        <v>2623</v>
      </c>
    </row>
    <row r="233" spans="2:47" s="1" customFormat="1" ht="40.5">
      <c r="B233" s="40"/>
      <c r="D233" s="187" t="s">
        <v>177</v>
      </c>
      <c r="F233" s="197" t="s">
        <v>2618</v>
      </c>
      <c r="I233" s="148"/>
      <c r="L233" s="40"/>
      <c r="M233" s="196"/>
      <c r="N233" s="41"/>
      <c r="O233" s="41"/>
      <c r="P233" s="41"/>
      <c r="Q233" s="41"/>
      <c r="R233" s="41"/>
      <c r="S233" s="41"/>
      <c r="T233" s="69"/>
      <c r="AT233" s="23" t="s">
        <v>177</v>
      </c>
      <c r="AU233" s="23" t="s">
        <v>83</v>
      </c>
    </row>
    <row r="234" spans="2:65" s="1" customFormat="1" ht="16.5" customHeight="1">
      <c r="B234" s="173"/>
      <c r="C234" s="174" t="s">
        <v>698</v>
      </c>
      <c r="D234" s="174" t="s">
        <v>160</v>
      </c>
      <c r="E234" s="175" t="s">
        <v>2624</v>
      </c>
      <c r="F234" s="176" t="s">
        <v>2625</v>
      </c>
      <c r="G234" s="177" t="s">
        <v>741</v>
      </c>
      <c r="H234" s="178">
        <v>5</v>
      </c>
      <c r="I234" s="179"/>
      <c r="J234" s="180">
        <f>ROUND(I234*H234,2)</f>
        <v>0</v>
      </c>
      <c r="K234" s="176" t="s">
        <v>164</v>
      </c>
      <c r="L234" s="40"/>
      <c r="M234" s="181" t="s">
        <v>5</v>
      </c>
      <c r="N234" s="182" t="s">
        <v>44</v>
      </c>
      <c r="O234" s="41"/>
      <c r="P234" s="183">
        <f>O234*H234</f>
        <v>0</v>
      </c>
      <c r="Q234" s="183">
        <v>0.00294</v>
      </c>
      <c r="R234" s="183">
        <f>Q234*H234</f>
        <v>0.0147</v>
      </c>
      <c r="S234" s="183">
        <v>0</v>
      </c>
      <c r="T234" s="184">
        <f>S234*H234</f>
        <v>0</v>
      </c>
      <c r="AR234" s="23" t="s">
        <v>253</v>
      </c>
      <c r="AT234" s="23" t="s">
        <v>160</v>
      </c>
      <c r="AU234" s="23" t="s">
        <v>83</v>
      </c>
      <c r="AY234" s="23" t="s">
        <v>157</v>
      </c>
      <c r="BE234" s="185">
        <f>IF(N234="základní",J234,0)</f>
        <v>0</v>
      </c>
      <c r="BF234" s="185">
        <f>IF(N234="snížená",J234,0)</f>
        <v>0</v>
      </c>
      <c r="BG234" s="185">
        <f>IF(N234="zákl. přenesená",J234,0)</f>
        <v>0</v>
      </c>
      <c r="BH234" s="185">
        <f>IF(N234="sníž. přenesená",J234,0)</f>
        <v>0</v>
      </c>
      <c r="BI234" s="185">
        <f>IF(N234="nulová",J234,0)</f>
        <v>0</v>
      </c>
      <c r="BJ234" s="23" t="s">
        <v>81</v>
      </c>
      <c r="BK234" s="185">
        <f>ROUND(I234*H234,2)</f>
        <v>0</v>
      </c>
      <c r="BL234" s="23" t="s">
        <v>253</v>
      </c>
      <c r="BM234" s="23" t="s">
        <v>2626</v>
      </c>
    </row>
    <row r="235" spans="2:47" s="1" customFormat="1" ht="40.5">
      <c r="B235" s="40"/>
      <c r="D235" s="187" t="s">
        <v>177</v>
      </c>
      <c r="F235" s="197" t="s">
        <v>2627</v>
      </c>
      <c r="I235" s="148"/>
      <c r="L235" s="40"/>
      <c r="M235" s="196"/>
      <c r="N235" s="41"/>
      <c r="O235" s="41"/>
      <c r="P235" s="41"/>
      <c r="Q235" s="41"/>
      <c r="R235" s="41"/>
      <c r="S235" s="41"/>
      <c r="T235" s="69"/>
      <c r="AT235" s="23" t="s">
        <v>177</v>
      </c>
      <c r="AU235" s="23" t="s">
        <v>83</v>
      </c>
    </row>
    <row r="236" spans="2:65" s="1" customFormat="1" ht="16.5" customHeight="1">
      <c r="B236" s="173"/>
      <c r="C236" s="174" t="s">
        <v>707</v>
      </c>
      <c r="D236" s="174" t="s">
        <v>160</v>
      </c>
      <c r="E236" s="175" t="s">
        <v>2628</v>
      </c>
      <c r="F236" s="176" t="s">
        <v>2629</v>
      </c>
      <c r="G236" s="177" t="s">
        <v>163</v>
      </c>
      <c r="H236" s="178">
        <v>24</v>
      </c>
      <c r="I236" s="179"/>
      <c r="J236" s="180">
        <f>ROUND(I236*H236,2)</f>
        <v>0</v>
      </c>
      <c r="K236" s="176" t="s">
        <v>164</v>
      </c>
      <c r="L236" s="40"/>
      <c r="M236" s="181" t="s">
        <v>5</v>
      </c>
      <c r="N236" s="182" t="s">
        <v>44</v>
      </c>
      <c r="O236" s="41"/>
      <c r="P236" s="183">
        <f>O236*H236</f>
        <v>0</v>
      </c>
      <c r="Q236" s="183">
        <v>0.00023</v>
      </c>
      <c r="R236" s="183">
        <f>Q236*H236</f>
        <v>0.005520000000000001</v>
      </c>
      <c r="S236" s="183">
        <v>0</v>
      </c>
      <c r="T236" s="184">
        <f>S236*H236</f>
        <v>0</v>
      </c>
      <c r="AR236" s="23" t="s">
        <v>253</v>
      </c>
      <c r="AT236" s="23" t="s">
        <v>160</v>
      </c>
      <c r="AU236" s="23" t="s">
        <v>83</v>
      </c>
      <c r="AY236" s="23" t="s">
        <v>157</v>
      </c>
      <c r="BE236" s="185">
        <f>IF(N236="základní",J236,0)</f>
        <v>0</v>
      </c>
      <c r="BF236" s="185">
        <f>IF(N236="snížená",J236,0)</f>
        <v>0</v>
      </c>
      <c r="BG236" s="185">
        <f>IF(N236="zákl. přenesená",J236,0)</f>
        <v>0</v>
      </c>
      <c r="BH236" s="185">
        <f>IF(N236="sníž. přenesená",J236,0)</f>
        <v>0</v>
      </c>
      <c r="BI236" s="185">
        <f>IF(N236="nulová",J236,0)</f>
        <v>0</v>
      </c>
      <c r="BJ236" s="23" t="s">
        <v>81</v>
      </c>
      <c r="BK236" s="185">
        <f>ROUND(I236*H236,2)</f>
        <v>0</v>
      </c>
      <c r="BL236" s="23" t="s">
        <v>253</v>
      </c>
      <c r="BM236" s="23" t="s">
        <v>2630</v>
      </c>
    </row>
    <row r="237" spans="2:47" s="1" customFormat="1" ht="108">
      <c r="B237" s="40"/>
      <c r="D237" s="187" t="s">
        <v>177</v>
      </c>
      <c r="F237" s="197" t="s">
        <v>2631</v>
      </c>
      <c r="I237" s="148"/>
      <c r="L237" s="40"/>
      <c r="M237" s="196"/>
      <c r="N237" s="41"/>
      <c r="O237" s="41"/>
      <c r="P237" s="41"/>
      <c r="Q237" s="41"/>
      <c r="R237" s="41"/>
      <c r="S237" s="41"/>
      <c r="T237" s="69"/>
      <c r="AT237" s="23" t="s">
        <v>177</v>
      </c>
      <c r="AU237" s="23" t="s">
        <v>83</v>
      </c>
    </row>
    <row r="238" spans="2:51" s="11" customFormat="1" ht="13.5">
      <c r="B238" s="186"/>
      <c r="D238" s="187" t="s">
        <v>167</v>
      </c>
      <c r="E238" s="188" t="s">
        <v>5</v>
      </c>
      <c r="F238" s="189" t="s">
        <v>2632</v>
      </c>
      <c r="H238" s="190">
        <v>24</v>
      </c>
      <c r="I238" s="191"/>
      <c r="L238" s="186"/>
      <c r="M238" s="192"/>
      <c r="N238" s="193"/>
      <c r="O238" s="193"/>
      <c r="P238" s="193"/>
      <c r="Q238" s="193"/>
      <c r="R238" s="193"/>
      <c r="S238" s="193"/>
      <c r="T238" s="194"/>
      <c r="AT238" s="188" t="s">
        <v>167</v>
      </c>
      <c r="AU238" s="188" t="s">
        <v>83</v>
      </c>
      <c r="AV238" s="11" t="s">
        <v>83</v>
      </c>
      <c r="AW238" s="11" t="s">
        <v>36</v>
      </c>
      <c r="AX238" s="11" t="s">
        <v>81</v>
      </c>
      <c r="AY238" s="188" t="s">
        <v>157</v>
      </c>
    </row>
    <row r="239" spans="2:65" s="1" customFormat="1" ht="16.5" customHeight="1">
      <c r="B239" s="173"/>
      <c r="C239" s="174" t="s">
        <v>711</v>
      </c>
      <c r="D239" s="174" t="s">
        <v>160</v>
      </c>
      <c r="E239" s="175" t="s">
        <v>2633</v>
      </c>
      <c r="F239" s="176" t="s">
        <v>2634</v>
      </c>
      <c r="G239" s="177" t="s">
        <v>163</v>
      </c>
      <c r="H239" s="178">
        <v>4</v>
      </c>
      <c r="I239" s="179"/>
      <c r="J239" s="180">
        <f>ROUND(I239*H239,2)</f>
        <v>0</v>
      </c>
      <c r="K239" s="176" t="s">
        <v>164</v>
      </c>
      <c r="L239" s="40"/>
      <c r="M239" s="181" t="s">
        <v>5</v>
      </c>
      <c r="N239" s="182" t="s">
        <v>44</v>
      </c>
      <c r="O239" s="41"/>
      <c r="P239" s="183">
        <f>O239*H239</f>
        <v>0</v>
      </c>
      <c r="Q239" s="183">
        <v>0.00028</v>
      </c>
      <c r="R239" s="183">
        <f>Q239*H239</f>
        <v>0.00112</v>
      </c>
      <c r="S239" s="183">
        <v>0</v>
      </c>
      <c r="T239" s="184">
        <f>S239*H239</f>
        <v>0</v>
      </c>
      <c r="AR239" s="23" t="s">
        <v>253</v>
      </c>
      <c r="AT239" s="23" t="s">
        <v>160</v>
      </c>
      <c r="AU239" s="23" t="s">
        <v>83</v>
      </c>
      <c r="AY239" s="23" t="s">
        <v>157</v>
      </c>
      <c r="BE239" s="185">
        <f>IF(N239="základní",J239,0)</f>
        <v>0</v>
      </c>
      <c r="BF239" s="185">
        <f>IF(N239="snížená",J239,0)</f>
        <v>0</v>
      </c>
      <c r="BG239" s="185">
        <f>IF(N239="zákl. přenesená",J239,0)</f>
        <v>0</v>
      </c>
      <c r="BH239" s="185">
        <f>IF(N239="sníž. přenesená",J239,0)</f>
        <v>0</v>
      </c>
      <c r="BI239" s="185">
        <f>IF(N239="nulová",J239,0)</f>
        <v>0</v>
      </c>
      <c r="BJ239" s="23" t="s">
        <v>81</v>
      </c>
      <c r="BK239" s="185">
        <f>ROUND(I239*H239,2)</f>
        <v>0</v>
      </c>
      <c r="BL239" s="23" t="s">
        <v>253</v>
      </c>
      <c r="BM239" s="23" t="s">
        <v>2635</v>
      </c>
    </row>
    <row r="240" spans="2:47" s="1" customFormat="1" ht="108">
      <c r="B240" s="40"/>
      <c r="D240" s="187" t="s">
        <v>177</v>
      </c>
      <c r="F240" s="197" t="s">
        <v>2631</v>
      </c>
      <c r="I240" s="148"/>
      <c r="L240" s="40"/>
      <c r="M240" s="196"/>
      <c r="N240" s="41"/>
      <c r="O240" s="41"/>
      <c r="P240" s="41"/>
      <c r="Q240" s="41"/>
      <c r="R240" s="41"/>
      <c r="S240" s="41"/>
      <c r="T240" s="69"/>
      <c r="AT240" s="23" t="s">
        <v>177</v>
      </c>
      <c r="AU240" s="23" t="s">
        <v>83</v>
      </c>
    </row>
    <row r="241" spans="2:65" s="1" customFormat="1" ht="25.5" customHeight="1">
      <c r="B241" s="173"/>
      <c r="C241" s="174" t="s">
        <v>727</v>
      </c>
      <c r="D241" s="174" t="s">
        <v>160</v>
      </c>
      <c r="E241" s="175" t="s">
        <v>2636</v>
      </c>
      <c r="F241" s="176" t="s">
        <v>2637</v>
      </c>
      <c r="G241" s="177" t="s">
        <v>163</v>
      </c>
      <c r="H241" s="178">
        <v>2</v>
      </c>
      <c r="I241" s="179"/>
      <c r="J241" s="180">
        <f>ROUND(I241*H241,2)</f>
        <v>0</v>
      </c>
      <c r="K241" s="176" t="s">
        <v>164</v>
      </c>
      <c r="L241" s="40"/>
      <c r="M241" s="181" t="s">
        <v>5</v>
      </c>
      <c r="N241" s="182" t="s">
        <v>44</v>
      </c>
      <c r="O241" s="41"/>
      <c r="P241" s="183">
        <f>O241*H241</f>
        <v>0</v>
      </c>
      <c r="Q241" s="183">
        <v>0.00066</v>
      </c>
      <c r="R241" s="183">
        <f>Q241*H241</f>
        <v>0.00132</v>
      </c>
      <c r="S241" s="183">
        <v>0</v>
      </c>
      <c r="T241" s="184">
        <f>S241*H241</f>
        <v>0</v>
      </c>
      <c r="AR241" s="23" t="s">
        <v>253</v>
      </c>
      <c r="AT241" s="23" t="s">
        <v>160</v>
      </c>
      <c r="AU241" s="23" t="s">
        <v>83</v>
      </c>
      <c r="AY241" s="23" t="s">
        <v>157</v>
      </c>
      <c r="BE241" s="185">
        <f>IF(N241="základní",J241,0)</f>
        <v>0</v>
      </c>
      <c r="BF241" s="185">
        <f>IF(N241="snížená",J241,0)</f>
        <v>0</v>
      </c>
      <c r="BG241" s="185">
        <f>IF(N241="zákl. přenesená",J241,0)</f>
        <v>0</v>
      </c>
      <c r="BH241" s="185">
        <f>IF(N241="sníž. přenesená",J241,0)</f>
        <v>0</v>
      </c>
      <c r="BI241" s="185">
        <f>IF(N241="nulová",J241,0)</f>
        <v>0</v>
      </c>
      <c r="BJ241" s="23" t="s">
        <v>81</v>
      </c>
      <c r="BK241" s="185">
        <f>ROUND(I241*H241,2)</f>
        <v>0</v>
      </c>
      <c r="BL241" s="23" t="s">
        <v>253</v>
      </c>
      <c r="BM241" s="23" t="s">
        <v>2638</v>
      </c>
    </row>
    <row r="242" spans="2:47" s="1" customFormat="1" ht="108">
      <c r="B242" s="40"/>
      <c r="D242" s="187" t="s">
        <v>177</v>
      </c>
      <c r="F242" s="197" t="s">
        <v>2631</v>
      </c>
      <c r="I242" s="148"/>
      <c r="L242" s="40"/>
      <c r="M242" s="196"/>
      <c r="N242" s="41"/>
      <c r="O242" s="41"/>
      <c r="P242" s="41"/>
      <c r="Q242" s="41"/>
      <c r="R242" s="41"/>
      <c r="S242" s="41"/>
      <c r="T242" s="69"/>
      <c r="AT242" s="23" t="s">
        <v>177</v>
      </c>
      <c r="AU242" s="23" t="s">
        <v>83</v>
      </c>
    </row>
    <row r="243" spans="2:65" s="1" customFormat="1" ht="38.25" customHeight="1">
      <c r="B243" s="173"/>
      <c r="C243" s="174" t="s">
        <v>732</v>
      </c>
      <c r="D243" s="174" t="s">
        <v>160</v>
      </c>
      <c r="E243" s="175" t="s">
        <v>2639</v>
      </c>
      <c r="F243" s="176" t="s">
        <v>2640</v>
      </c>
      <c r="G243" s="177" t="s">
        <v>1741</v>
      </c>
      <c r="H243" s="178">
        <v>2</v>
      </c>
      <c r="I243" s="179"/>
      <c r="J243" s="180">
        <f>ROUND(I243*H243,2)</f>
        <v>0</v>
      </c>
      <c r="K243" s="176" t="s">
        <v>5</v>
      </c>
      <c r="L243" s="40"/>
      <c r="M243" s="181" t="s">
        <v>5</v>
      </c>
      <c r="N243" s="182" t="s">
        <v>44</v>
      </c>
      <c r="O243" s="41"/>
      <c r="P243" s="183">
        <f>O243*H243</f>
        <v>0</v>
      </c>
      <c r="Q243" s="183">
        <v>0</v>
      </c>
      <c r="R243" s="183">
        <f>Q243*H243</f>
        <v>0</v>
      </c>
      <c r="S243" s="183">
        <v>0</v>
      </c>
      <c r="T243" s="184">
        <f>S243*H243</f>
        <v>0</v>
      </c>
      <c r="AR243" s="23" t="s">
        <v>253</v>
      </c>
      <c r="AT243" s="23" t="s">
        <v>160</v>
      </c>
      <c r="AU243" s="23" t="s">
        <v>83</v>
      </c>
      <c r="AY243" s="23" t="s">
        <v>157</v>
      </c>
      <c r="BE243" s="185">
        <f>IF(N243="základní",J243,0)</f>
        <v>0</v>
      </c>
      <c r="BF243" s="185">
        <f>IF(N243="snížená",J243,0)</f>
        <v>0</v>
      </c>
      <c r="BG243" s="185">
        <f>IF(N243="zákl. přenesená",J243,0)</f>
        <v>0</v>
      </c>
      <c r="BH243" s="185">
        <f>IF(N243="sníž. přenesená",J243,0)</f>
        <v>0</v>
      </c>
      <c r="BI243" s="185">
        <f>IF(N243="nulová",J243,0)</f>
        <v>0</v>
      </c>
      <c r="BJ243" s="23" t="s">
        <v>81</v>
      </c>
      <c r="BK243" s="185">
        <f>ROUND(I243*H243,2)</f>
        <v>0</v>
      </c>
      <c r="BL243" s="23" t="s">
        <v>253</v>
      </c>
      <c r="BM243" s="23" t="s">
        <v>2641</v>
      </c>
    </row>
    <row r="244" spans="2:65" s="1" customFormat="1" ht="38.25" customHeight="1">
      <c r="B244" s="173"/>
      <c r="C244" s="174" t="s">
        <v>738</v>
      </c>
      <c r="D244" s="174" t="s">
        <v>160</v>
      </c>
      <c r="E244" s="175" t="s">
        <v>2642</v>
      </c>
      <c r="F244" s="176" t="s">
        <v>2643</v>
      </c>
      <c r="G244" s="177" t="s">
        <v>200</v>
      </c>
      <c r="H244" s="178">
        <v>0.785</v>
      </c>
      <c r="I244" s="179"/>
      <c r="J244" s="180">
        <f>ROUND(I244*H244,2)</f>
        <v>0</v>
      </c>
      <c r="K244" s="176" t="s">
        <v>164</v>
      </c>
      <c r="L244" s="40"/>
      <c r="M244" s="181" t="s">
        <v>5</v>
      </c>
      <c r="N244" s="182" t="s">
        <v>44</v>
      </c>
      <c r="O244" s="41"/>
      <c r="P244" s="183">
        <f>O244*H244</f>
        <v>0</v>
      </c>
      <c r="Q244" s="183">
        <v>0</v>
      </c>
      <c r="R244" s="183">
        <f>Q244*H244</f>
        <v>0</v>
      </c>
      <c r="S244" s="183">
        <v>0</v>
      </c>
      <c r="T244" s="184">
        <f>S244*H244</f>
        <v>0</v>
      </c>
      <c r="AR244" s="23" t="s">
        <v>253</v>
      </c>
      <c r="AT244" s="23" t="s">
        <v>160</v>
      </c>
      <c r="AU244" s="23" t="s">
        <v>83</v>
      </c>
      <c r="AY244" s="23" t="s">
        <v>157</v>
      </c>
      <c r="BE244" s="185">
        <f>IF(N244="základní",J244,0)</f>
        <v>0</v>
      </c>
      <c r="BF244" s="185">
        <f>IF(N244="snížená",J244,0)</f>
        <v>0</v>
      </c>
      <c r="BG244" s="185">
        <f>IF(N244="zákl. přenesená",J244,0)</f>
        <v>0</v>
      </c>
      <c r="BH244" s="185">
        <f>IF(N244="sníž. přenesená",J244,0)</f>
        <v>0</v>
      </c>
      <c r="BI244" s="185">
        <f>IF(N244="nulová",J244,0)</f>
        <v>0</v>
      </c>
      <c r="BJ244" s="23" t="s">
        <v>81</v>
      </c>
      <c r="BK244" s="185">
        <f>ROUND(I244*H244,2)</f>
        <v>0</v>
      </c>
      <c r="BL244" s="23" t="s">
        <v>253</v>
      </c>
      <c r="BM244" s="23" t="s">
        <v>2644</v>
      </c>
    </row>
    <row r="245" spans="2:47" s="1" customFormat="1" ht="148.5">
      <c r="B245" s="40"/>
      <c r="D245" s="187" t="s">
        <v>177</v>
      </c>
      <c r="F245" s="197" t="s">
        <v>2645</v>
      </c>
      <c r="I245" s="148"/>
      <c r="L245" s="40"/>
      <c r="M245" s="196"/>
      <c r="N245" s="41"/>
      <c r="O245" s="41"/>
      <c r="P245" s="41"/>
      <c r="Q245" s="41"/>
      <c r="R245" s="41"/>
      <c r="S245" s="41"/>
      <c r="T245" s="69"/>
      <c r="AT245" s="23" t="s">
        <v>177</v>
      </c>
      <c r="AU245" s="23" t="s">
        <v>83</v>
      </c>
    </row>
    <row r="246" spans="2:65" s="1" customFormat="1" ht="38.25" customHeight="1">
      <c r="B246" s="173"/>
      <c r="C246" s="174" t="s">
        <v>743</v>
      </c>
      <c r="D246" s="174" t="s">
        <v>160</v>
      </c>
      <c r="E246" s="175" t="s">
        <v>2646</v>
      </c>
      <c r="F246" s="176" t="s">
        <v>2647</v>
      </c>
      <c r="G246" s="177" t="s">
        <v>200</v>
      </c>
      <c r="H246" s="178">
        <v>0.785</v>
      </c>
      <c r="I246" s="179"/>
      <c r="J246" s="180">
        <f>ROUND(I246*H246,2)</f>
        <v>0</v>
      </c>
      <c r="K246" s="176" t="s">
        <v>164</v>
      </c>
      <c r="L246" s="40"/>
      <c r="M246" s="181" t="s">
        <v>5</v>
      </c>
      <c r="N246" s="182" t="s">
        <v>44</v>
      </c>
      <c r="O246" s="41"/>
      <c r="P246" s="183">
        <f>O246*H246</f>
        <v>0</v>
      </c>
      <c r="Q246" s="183">
        <v>0</v>
      </c>
      <c r="R246" s="183">
        <f>Q246*H246</f>
        <v>0</v>
      </c>
      <c r="S246" s="183">
        <v>0</v>
      </c>
      <c r="T246" s="184">
        <f>S246*H246</f>
        <v>0</v>
      </c>
      <c r="AR246" s="23" t="s">
        <v>253</v>
      </c>
      <c r="AT246" s="23" t="s">
        <v>160</v>
      </c>
      <c r="AU246" s="23" t="s">
        <v>83</v>
      </c>
      <c r="AY246" s="23" t="s">
        <v>157</v>
      </c>
      <c r="BE246" s="185">
        <f>IF(N246="základní",J246,0)</f>
        <v>0</v>
      </c>
      <c r="BF246" s="185">
        <f>IF(N246="snížená",J246,0)</f>
        <v>0</v>
      </c>
      <c r="BG246" s="185">
        <f>IF(N246="zákl. přenesená",J246,0)</f>
        <v>0</v>
      </c>
      <c r="BH246" s="185">
        <f>IF(N246="sníž. přenesená",J246,0)</f>
        <v>0</v>
      </c>
      <c r="BI246" s="185">
        <f>IF(N246="nulová",J246,0)</f>
        <v>0</v>
      </c>
      <c r="BJ246" s="23" t="s">
        <v>81</v>
      </c>
      <c r="BK246" s="185">
        <f>ROUND(I246*H246,2)</f>
        <v>0</v>
      </c>
      <c r="BL246" s="23" t="s">
        <v>253</v>
      </c>
      <c r="BM246" s="23" t="s">
        <v>2648</v>
      </c>
    </row>
    <row r="247" spans="2:47" s="1" customFormat="1" ht="148.5">
      <c r="B247" s="40"/>
      <c r="D247" s="187" t="s">
        <v>177</v>
      </c>
      <c r="F247" s="197" t="s">
        <v>2645</v>
      </c>
      <c r="I247" s="148"/>
      <c r="L247" s="40"/>
      <c r="M247" s="196"/>
      <c r="N247" s="41"/>
      <c r="O247" s="41"/>
      <c r="P247" s="41"/>
      <c r="Q247" s="41"/>
      <c r="R247" s="41"/>
      <c r="S247" s="41"/>
      <c r="T247" s="69"/>
      <c r="AT247" s="23" t="s">
        <v>177</v>
      </c>
      <c r="AU247" s="23" t="s">
        <v>83</v>
      </c>
    </row>
    <row r="248" spans="2:63" s="10" customFormat="1" ht="29.85" customHeight="1">
      <c r="B248" s="160"/>
      <c r="D248" s="161" t="s">
        <v>72</v>
      </c>
      <c r="E248" s="171" t="s">
        <v>2649</v>
      </c>
      <c r="F248" s="171" t="s">
        <v>2650</v>
      </c>
      <c r="I248" s="163"/>
      <c r="J248" s="172">
        <f>BK248</f>
        <v>0</v>
      </c>
      <c r="L248" s="160"/>
      <c r="M248" s="165"/>
      <c r="N248" s="166"/>
      <c r="O248" s="166"/>
      <c r="P248" s="167">
        <f>SUM(P249:P254)</f>
        <v>0</v>
      </c>
      <c r="Q248" s="166"/>
      <c r="R248" s="167">
        <f>SUM(R249:R254)</f>
        <v>0.1012</v>
      </c>
      <c r="S248" s="166"/>
      <c r="T248" s="168">
        <f>SUM(T249:T254)</f>
        <v>0</v>
      </c>
      <c r="AR248" s="161" t="s">
        <v>83</v>
      </c>
      <c r="AT248" s="169" t="s">
        <v>72</v>
      </c>
      <c r="AU248" s="169" t="s">
        <v>81</v>
      </c>
      <c r="AY248" s="161" t="s">
        <v>157</v>
      </c>
      <c r="BK248" s="170">
        <f>SUM(BK249:BK254)</f>
        <v>0</v>
      </c>
    </row>
    <row r="249" spans="2:65" s="1" customFormat="1" ht="25.5" customHeight="1">
      <c r="B249" s="173"/>
      <c r="C249" s="174" t="s">
        <v>747</v>
      </c>
      <c r="D249" s="174" t="s">
        <v>160</v>
      </c>
      <c r="E249" s="175" t="s">
        <v>2651</v>
      </c>
      <c r="F249" s="176" t="s">
        <v>2652</v>
      </c>
      <c r="G249" s="177" t="s">
        <v>741</v>
      </c>
      <c r="H249" s="178">
        <v>11</v>
      </c>
      <c r="I249" s="179"/>
      <c r="J249" s="180">
        <f>ROUND(I249*H249,2)</f>
        <v>0</v>
      </c>
      <c r="K249" s="176" t="s">
        <v>164</v>
      </c>
      <c r="L249" s="40"/>
      <c r="M249" s="181" t="s">
        <v>5</v>
      </c>
      <c r="N249" s="182" t="s">
        <v>44</v>
      </c>
      <c r="O249" s="41"/>
      <c r="P249" s="183">
        <f>O249*H249</f>
        <v>0</v>
      </c>
      <c r="Q249" s="183">
        <v>0.0092</v>
      </c>
      <c r="R249" s="183">
        <f>Q249*H249</f>
        <v>0.1012</v>
      </c>
      <c r="S249" s="183">
        <v>0</v>
      </c>
      <c r="T249" s="184">
        <f>S249*H249</f>
        <v>0</v>
      </c>
      <c r="AR249" s="23" t="s">
        <v>253</v>
      </c>
      <c r="AT249" s="23" t="s">
        <v>160</v>
      </c>
      <c r="AU249" s="23" t="s">
        <v>83</v>
      </c>
      <c r="AY249" s="23" t="s">
        <v>157</v>
      </c>
      <c r="BE249" s="185">
        <f>IF(N249="základní",J249,0)</f>
        <v>0</v>
      </c>
      <c r="BF249" s="185">
        <f>IF(N249="snížená",J249,0)</f>
        <v>0</v>
      </c>
      <c r="BG249" s="185">
        <f>IF(N249="zákl. přenesená",J249,0)</f>
        <v>0</v>
      </c>
      <c r="BH249" s="185">
        <f>IF(N249="sníž. přenesená",J249,0)</f>
        <v>0</v>
      </c>
      <c r="BI249" s="185">
        <f>IF(N249="nulová",J249,0)</f>
        <v>0</v>
      </c>
      <c r="BJ249" s="23" t="s">
        <v>81</v>
      </c>
      <c r="BK249" s="185">
        <f>ROUND(I249*H249,2)</f>
        <v>0</v>
      </c>
      <c r="BL249" s="23" t="s">
        <v>253</v>
      </c>
      <c r="BM249" s="23" t="s">
        <v>2653</v>
      </c>
    </row>
    <row r="250" spans="2:47" s="1" customFormat="1" ht="67.5">
      <c r="B250" s="40"/>
      <c r="D250" s="187" t="s">
        <v>177</v>
      </c>
      <c r="F250" s="197" t="s">
        <v>2654</v>
      </c>
      <c r="I250" s="148"/>
      <c r="L250" s="40"/>
      <c r="M250" s="196"/>
      <c r="N250" s="41"/>
      <c r="O250" s="41"/>
      <c r="P250" s="41"/>
      <c r="Q250" s="41"/>
      <c r="R250" s="41"/>
      <c r="S250" s="41"/>
      <c r="T250" s="69"/>
      <c r="AT250" s="23" t="s">
        <v>177</v>
      </c>
      <c r="AU250" s="23" t="s">
        <v>83</v>
      </c>
    </row>
    <row r="251" spans="2:65" s="1" customFormat="1" ht="38.25" customHeight="1">
      <c r="B251" s="173"/>
      <c r="C251" s="174" t="s">
        <v>751</v>
      </c>
      <c r="D251" s="174" t="s">
        <v>160</v>
      </c>
      <c r="E251" s="175" t="s">
        <v>2655</v>
      </c>
      <c r="F251" s="176" t="s">
        <v>2656</v>
      </c>
      <c r="G251" s="177" t="s">
        <v>200</v>
      </c>
      <c r="H251" s="178">
        <v>0.101</v>
      </c>
      <c r="I251" s="179"/>
      <c r="J251" s="180">
        <f>ROUND(I251*H251,2)</f>
        <v>0</v>
      </c>
      <c r="K251" s="176" t="s">
        <v>164</v>
      </c>
      <c r="L251" s="40"/>
      <c r="M251" s="181" t="s">
        <v>5</v>
      </c>
      <c r="N251" s="182" t="s">
        <v>44</v>
      </c>
      <c r="O251" s="41"/>
      <c r="P251" s="183">
        <f>O251*H251</f>
        <v>0</v>
      </c>
      <c r="Q251" s="183">
        <v>0</v>
      </c>
      <c r="R251" s="183">
        <f>Q251*H251</f>
        <v>0</v>
      </c>
      <c r="S251" s="183">
        <v>0</v>
      </c>
      <c r="T251" s="184">
        <f>S251*H251</f>
        <v>0</v>
      </c>
      <c r="AR251" s="23" t="s">
        <v>253</v>
      </c>
      <c r="AT251" s="23" t="s">
        <v>160</v>
      </c>
      <c r="AU251" s="23" t="s">
        <v>83</v>
      </c>
      <c r="AY251" s="23" t="s">
        <v>157</v>
      </c>
      <c r="BE251" s="185">
        <f>IF(N251="základní",J251,0)</f>
        <v>0</v>
      </c>
      <c r="BF251" s="185">
        <f>IF(N251="snížená",J251,0)</f>
        <v>0</v>
      </c>
      <c r="BG251" s="185">
        <f>IF(N251="zákl. přenesená",J251,0)</f>
        <v>0</v>
      </c>
      <c r="BH251" s="185">
        <f>IF(N251="sníž. přenesená",J251,0)</f>
        <v>0</v>
      </c>
      <c r="BI251" s="185">
        <f>IF(N251="nulová",J251,0)</f>
        <v>0</v>
      </c>
      <c r="BJ251" s="23" t="s">
        <v>81</v>
      </c>
      <c r="BK251" s="185">
        <f>ROUND(I251*H251,2)</f>
        <v>0</v>
      </c>
      <c r="BL251" s="23" t="s">
        <v>253</v>
      </c>
      <c r="BM251" s="23" t="s">
        <v>2657</v>
      </c>
    </row>
    <row r="252" spans="2:47" s="1" customFormat="1" ht="148.5">
      <c r="B252" s="40"/>
      <c r="D252" s="187" t="s">
        <v>177</v>
      </c>
      <c r="F252" s="197" t="s">
        <v>995</v>
      </c>
      <c r="I252" s="148"/>
      <c r="L252" s="40"/>
      <c r="M252" s="196"/>
      <c r="N252" s="41"/>
      <c r="O252" s="41"/>
      <c r="P252" s="41"/>
      <c r="Q252" s="41"/>
      <c r="R252" s="41"/>
      <c r="S252" s="41"/>
      <c r="T252" s="69"/>
      <c r="AT252" s="23" t="s">
        <v>177</v>
      </c>
      <c r="AU252" s="23" t="s">
        <v>83</v>
      </c>
    </row>
    <row r="253" spans="2:65" s="1" customFormat="1" ht="38.25" customHeight="1">
      <c r="B253" s="173"/>
      <c r="C253" s="174" t="s">
        <v>755</v>
      </c>
      <c r="D253" s="174" t="s">
        <v>160</v>
      </c>
      <c r="E253" s="175" t="s">
        <v>2658</v>
      </c>
      <c r="F253" s="176" t="s">
        <v>2659</v>
      </c>
      <c r="G253" s="177" t="s">
        <v>200</v>
      </c>
      <c r="H253" s="178">
        <v>0.101</v>
      </c>
      <c r="I253" s="179"/>
      <c r="J253" s="180">
        <f>ROUND(I253*H253,2)</f>
        <v>0</v>
      </c>
      <c r="K253" s="176" t="s">
        <v>164</v>
      </c>
      <c r="L253" s="40"/>
      <c r="M253" s="181" t="s">
        <v>5</v>
      </c>
      <c r="N253" s="182" t="s">
        <v>44</v>
      </c>
      <c r="O253" s="41"/>
      <c r="P253" s="183">
        <f>O253*H253</f>
        <v>0</v>
      </c>
      <c r="Q253" s="183">
        <v>0</v>
      </c>
      <c r="R253" s="183">
        <f>Q253*H253</f>
        <v>0</v>
      </c>
      <c r="S253" s="183">
        <v>0</v>
      </c>
      <c r="T253" s="184">
        <f>S253*H253</f>
        <v>0</v>
      </c>
      <c r="AR253" s="23" t="s">
        <v>253</v>
      </c>
      <c r="AT253" s="23" t="s">
        <v>160</v>
      </c>
      <c r="AU253" s="23" t="s">
        <v>83</v>
      </c>
      <c r="AY253" s="23" t="s">
        <v>157</v>
      </c>
      <c r="BE253" s="185">
        <f>IF(N253="základní",J253,0)</f>
        <v>0</v>
      </c>
      <c r="BF253" s="185">
        <f>IF(N253="snížená",J253,0)</f>
        <v>0</v>
      </c>
      <c r="BG253" s="185">
        <f>IF(N253="zákl. přenesená",J253,0)</f>
        <v>0</v>
      </c>
      <c r="BH253" s="185">
        <f>IF(N253="sníž. přenesená",J253,0)</f>
        <v>0</v>
      </c>
      <c r="BI253" s="185">
        <f>IF(N253="nulová",J253,0)</f>
        <v>0</v>
      </c>
      <c r="BJ253" s="23" t="s">
        <v>81</v>
      </c>
      <c r="BK253" s="185">
        <f>ROUND(I253*H253,2)</f>
        <v>0</v>
      </c>
      <c r="BL253" s="23" t="s">
        <v>253</v>
      </c>
      <c r="BM253" s="23" t="s">
        <v>2660</v>
      </c>
    </row>
    <row r="254" spans="2:47" s="1" customFormat="1" ht="148.5">
      <c r="B254" s="40"/>
      <c r="D254" s="187" t="s">
        <v>177</v>
      </c>
      <c r="F254" s="197" t="s">
        <v>995</v>
      </c>
      <c r="I254" s="148"/>
      <c r="L254" s="40"/>
      <c r="M254" s="196"/>
      <c r="N254" s="41"/>
      <c r="O254" s="41"/>
      <c r="P254" s="41"/>
      <c r="Q254" s="41"/>
      <c r="R254" s="41"/>
      <c r="S254" s="41"/>
      <c r="T254" s="69"/>
      <c r="AT254" s="23" t="s">
        <v>177</v>
      </c>
      <c r="AU254" s="23" t="s">
        <v>83</v>
      </c>
    </row>
    <row r="255" spans="2:63" s="10" customFormat="1" ht="29.85" customHeight="1">
      <c r="B255" s="160"/>
      <c r="D255" s="161" t="s">
        <v>72</v>
      </c>
      <c r="E255" s="171" t="s">
        <v>793</v>
      </c>
      <c r="F255" s="171" t="s">
        <v>794</v>
      </c>
      <c r="I255" s="163"/>
      <c r="J255" s="172">
        <f>BK255</f>
        <v>0</v>
      </c>
      <c r="L255" s="160"/>
      <c r="M255" s="165"/>
      <c r="N255" s="166"/>
      <c r="O255" s="166"/>
      <c r="P255" s="167">
        <f>SUM(P256:P258)</f>
        <v>0</v>
      </c>
      <c r="Q255" s="166"/>
      <c r="R255" s="167">
        <f>SUM(R256:R258)</f>
        <v>0</v>
      </c>
      <c r="S255" s="166"/>
      <c r="T255" s="168">
        <f>SUM(T256:T258)</f>
        <v>0</v>
      </c>
      <c r="AR255" s="161" t="s">
        <v>83</v>
      </c>
      <c r="AT255" s="169" t="s">
        <v>72</v>
      </c>
      <c r="AU255" s="169" t="s">
        <v>81</v>
      </c>
      <c r="AY255" s="161" t="s">
        <v>157</v>
      </c>
      <c r="BK255" s="170">
        <f>SUM(BK256:BK258)</f>
        <v>0</v>
      </c>
    </row>
    <row r="256" spans="2:65" s="1" customFormat="1" ht="25.5" customHeight="1">
      <c r="B256" s="173"/>
      <c r="C256" s="174" t="s">
        <v>759</v>
      </c>
      <c r="D256" s="174" t="s">
        <v>160</v>
      </c>
      <c r="E256" s="175" t="s">
        <v>796</v>
      </c>
      <c r="F256" s="176" t="s">
        <v>2661</v>
      </c>
      <c r="G256" s="177" t="s">
        <v>1741</v>
      </c>
      <c r="H256" s="178">
        <v>1</v>
      </c>
      <c r="I256" s="179"/>
      <c r="J256" s="180">
        <f>ROUND(I256*H256,2)</f>
        <v>0</v>
      </c>
      <c r="K256" s="176" t="s">
        <v>5</v>
      </c>
      <c r="L256" s="40"/>
      <c r="M256" s="181" t="s">
        <v>5</v>
      </c>
      <c r="N256" s="182" t="s">
        <v>44</v>
      </c>
      <c r="O256" s="41"/>
      <c r="P256" s="183">
        <f>O256*H256</f>
        <v>0</v>
      </c>
      <c r="Q256" s="183">
        <v>0</v>
      </c>
      <c r="R256" s="183">
        <f>Q256*H256</f>
        <v>0</v>
      </c>
      <c r="S256" s="183">
        <v>0</v>
      </c>
      <c r="T256" s="184">
        <f>S256*H256</f>
        <v>0</v>
      </c>
      <c r="AR256" s="23" t="s">
        <v>253</v>
      </c>
      <c r="AT256" s="23" t="s">
        <v>160</v>
      </c>
      <c r="AU256" s="23" t="s">
        <v>83</v>
      </c>
      <c r="AY256" s="23" t="s">
        <v>157</v>
      </c>
      <c r="BE256" s="185">
        <f>IF(N256="základní",J256,0)</f>
        <v>0</v>
      </c>
      <c r="BF256" s="185">
        <f>IF(N256="snížená",J256,0)</f>
        <v>0</v>
      </c>
      <c r="BG256" s="185">
        <f>IF(N256="zákl. přenesená",J256,0)</f>
        <v>0</v>
      </c>
      <c r="BH256" s="185">
        <f>IF(N256="sníž. přenesená",J256,0)</f>
        <v>0</v>
      </c>
      <c r="BI256" s="185">
        <f>IF(N256="nulová",J256,0)</f>
        <v>0</v>
      </c>
      <c r="BJ256" s="23" t="s">
        <v>81</v>
      </c>
      <c r="BK256" s="185">
        <f>ROUND(I256*H256,2)</f>
        <v>0</v>
      </c>
      <c r="BL256" s="23" t="s">
        <v>253</v>
      </c>
      <c r="BM256" s="23" t="s">
        <v>2662</v>
      </c>
    </row>
    <row r="257" spans="2:65" s="1" customFormat="1" ht="25.5" customHeight="1">
      <c r="B257" s="173"/>
      <c r="C257" s="174" t="s">
        <v>763</v>
      </c>
      <c r="D257" s="174" t="s">
        <v>160</v>
      </c>
      <c r="E257" s="175" t="s">
        <v>800</v>
      </c>
      <c r="F257" s="176" t="s">
        <v>2663</v>
      </c>
      <c r="G257" s="177" t="s">
        <v>1741</v>
      </c>
      <c r="H257" s="178">
        <v>1</v>
      </c>
      <c r="I257" s="179"/>
      <c r="J257" s="180">
        <f>ROUND(I257*H257,2)</f>
        <v>0</v>
      </c>
      <c r="K257" s="176" t="s">
        <v>5</v>
      </c>
      <c r="L257" s="40"/>
      <c r="M257" s="181" t="s">
        <v>5</v>
      </c>
      <c r="N257" s="182" t="s">
        <v>44</v>
      </c>
      <c r="O257" s="41"/>
      <c r="P257" s="183">
        <f>O257*H257</f>
        <v>0</v>
      </c>
      <c r="Q257" s="183">
        <v>0</v>
      </c>
      <c r="R257" s="183">
        <f>Q257*H257</f>
        <v>0</v>
      </c>
      <c r="S257" s="183">
        <v>0</v>
      </c>
      <c r="T257" s="184">
        <f>S257*H257</f>
        <v>0</v>
      </c>
      <c r="AR257" s="23" t="s">
        <v>253</v>
      </c>
      <c r="AT257" s="23" t="s">
        <v>160</v>
      </c>
      <c r="AU257" s="23" t="s">
        <v>83</v>
      </c>
      <c r="AY257" s="23" t="s">
        <v>157</v>
      </c>
      <c r="BE257" s="185">
        <f>IF(N257="základní",J257,0)</f>
        <v>0</v>
      </c>
      <c r="BF257" s="185">
        <f>IF(N257="snížená",J257,0)</f>
        <v>0</v>
      </c>
      <c r="BG257" s="185">
        <f>IF(N257="zákl. přenesená",J257,0)</f>
        <v>0</v>
      </c>
      <c r="BH257" s="185">
        <f>IF(N257="sníž. přenesená",J257,0)</f>
        <v>0</v>
      </c>
      <c r="BI257" s="185">
        <f>IF(N257="nulová",J257,0)</f>
        <v>0</v>
      </c>
      <c r="BJ257" s="23" t="s">
        <v>81</v>
      </c>
      <c r="BK257" s="185">
        <f>ROUND(I257*H257,2)</f>
        <v>0</v>
      </c>
      <c r="BL257" s="23" t="s">
        <v>253</v>
      </c>
      <c r="BM257" s="23" t="s">
        <v>2664</v>
      </c>
    </row>
    <row r="258" spans="2:65" s="1" customFormat="1" ht="25.5" customHeight="1">
      <c r="B258" s="173"/>
      <c r="C258" s="174" t="s">
        <v>767</v>
      </c>
      <c r="D258" s="174" t="s">
        <v>160</v>
      </c>
      <c r="E258" s="175" t="s">
        <v>2665</v>
      </c>
      <c r="F258" s="176" t="s">
        <v>2666</v>
      </c>
      <c r="G258" s="177" t="s">
        <v>1741</v>
      </c>
      <c r="H258" s="178">
        <v>1</v>
      </c>
      <c r="I258" s="179"/>
      <c r="J258" s="180">
        <f>ROUND(I258*H258,2)</f>
        <v>0</v>
      </c>
      <c r="K258" s="176" t="s">
        <v>5</v>
      </c>
      <c r="L258" s="40"/>
      <c r="M258" s="181" t="s">
        <v>5</v>
      </c>
      <c r="N258" s="182" t="s">
        <v>44</v>
      </c>
      <c r="O258" s="41"/>
      <c r="P258" s="183">
        <f>O258*H258</f>
        <v>0</v>
      </c>
      <c r="Q258" s="183">
        <v>0</v>
      </c>
      <c r="R258" s="183">
        <f>Q258*H258</f>
        <v>0</v>
      </c>
      <c r="S258" s="183">
        <v>0</v>
      </c>
      <c r="T258" s="184">
        <f>S258*H258</f>
        <v>0</v>
      </c>
      <c r="AR258" s="23" t="s">
        <v>253</v>
      </c>
      <c r="AT258" s="23" t="s">
        <v>160</v>
      </c>
      <c r="AU258" s="23" t="s">
        <v>83</v>
      </c>
      <c r="AY258" s="23" t="s">
        <v>157</v>
      </c>
      <c r="BE258" s="185">
        <f>IF(N258="základní",J258,0)</f>
        <v>0</v>
      </c>
      <c r="BF258" s="185">
        <f>IF(N258="snížená",J258,0)</f>
        <v>0</v>
      </c>
      <c r="BG258" s="185">
        <f>IF(N258="zákl. přenesená",J258,0)</f>
        <v>0</v>
      </c>
      <c r="BH258" s="185">
        <f>IF(N258="sníž. přenesená",J258,0)</f>
        <v>0</v>
      </c>
      <c r="BI258" s="185">
        <f>IF(N258="nulová",J258,0)</f>
        <v>0</v>
      </c>
      <c r="BJ258" s="23" t="s">
        <v>81</v>
      </c>
      <c r="BK258" s="185">
        <f>ROUND(I258*H258,2)</f>
        <v>0</v>
      </c>
      <c r="BL258" s="23" t="s">
        <v>253</v>
      </c>
      <c r="BM258" s="23" t="s">
        <v>2667</v>
      </c>
    </row>
    <row r="259" spans="2:63" s="10" customFormat="1" ht="37.35" customHeight="1">
      <c r="B259" s="160"/>
      <c r="D259" s="161" t="s">
        <v>72</v>
      </c>
      <c r="E259" s="162" t="s">
        <v>1393</v>
      </c>
      <c r="F259" s="162" t="s">
        <v>1394</v>
      </c>
      <c r="I259" s="163"/>
      <c r="J259" s="164">
        <f>BK259</f>
        <v>0</v>
      </c>
      <c r="L259" s="160"/>
      <c r="M259" s="165"/>
      <c r="N259" s="166"/>
      <c r="O259" s="166"/>
      <c r="P259" s="167">
        <f>P260</f>
        <v>0</v>
      </c>
      <c r="Q259" s="166"/>
      <c r="R259" s="167">
        <f>R260</f>
        <v>0</v>
      </c>
      <c r="S259" s="166"/>
      <c r="T259" s="168">
        <f>T260</f>
        <v>0</v>
      </c>
      <c r="AR259" s="161" t="s">
        <v>165</v>
      </c>
      <c r="AT259" s="169" t="s">
        <v>72</v>
      </c>
      <c r="AU259" s="169" t="s">
        <v>73</v>
      </c>
      <c r="AY259" s="161" t="s">
        <v>157</v>
      </c>
      <c r="BK259" s="170">
        <f>BK260</f>
        <v>0</v>
      </c>
    </row>
    <row r="260" spans="2:65" s="1" customFormat="1" ht="76.5" customHeight="1">
      <c r="B260" s="173"/>
      <c r="C260" s="174" t="s">
        <v>771</v>
      </c>
      <c r="D260" s="174" t="s">
        <v>160</v>
      </c>
      <c r="E260" s="175" t="s">
        <v>2668</v>
      </c>
      <c r="F260" s="176" t="s">
        <v>2669</v>
      </c>
      <c r="G260" s="177" t="s">
        <v>1741</v>
      </c>
      <c r="H260" s="178">
        <v>1</v>
      </c>
      <c r="I260" s="179"/>
      <c r="J260" s="180">
        <f>ROUND(I260*H260,2)</f>
        <v>0</v>
      </c>
      <c r="K260" s="176" t="s">
        <v>5</v>
      </c>
      <c r="L260" s="40"/>
      <c r="M260" s="181" t="s">
        <v>5</v>
      </c>
      <c r="N260" s="229" t="s">
        <v>44</v>
      </c>
      <c r="O260" s="230"/>
      <c r="P260" s="231">
        <f>O260*H260</f>
        <v>0</v>
      </c>
      <c r="Q260" s="231">
        <v>0</v>
      </c>
      <c r="R260" s="231">
        <f>Q260*H260</f>
        <v>0</v>
      </c>
      <c r="S260" s="231">
        <v>0</v>
      </c>
      <c r="T260" s="232">
        <f>S260*H260</f>
        <v>0</v>
      </c>
      <c r="AR260" s="23" t="s">
        <v>1384</v>
      </c>
      <c r="AT260" s="23" t="s">
        <v>160</v>
      </c>
      <c r="AU260" s="23" t="s">
        <v>81</v>
      </c>
      <c r="AY260" s="23" t="s">
        <v>157</v>
      </c>
      <c r="BE260" s="185">
        <f>IF(N260="základní",J260,0)</f>
        <v>0</v>
      </c>
      <c r="BF260" s="185">
        <f>IF(N260="snížená",J260,0)</f>
        <v>0</v>
      </c>
      <c r="BG260" s="185">
        <f>IF(N260="zákl. přenesená",J260,0)</f>
        <v>0</v>
      </c>
      <c r="BH260" s="185">
        <f>IF(N260="sníž. přenesená",J260,0)</f>
        <v>0</v>
      </c>
      <c r="BI260" s="185">
        <f>IF(N260="nulová",J260,0)</f>
        <v>0</v>
      </c>
      <c r="BJ260" s="23" t="s">
        <v>81</v>
      </c>
      <c r="BK260" s="185">
        <f>ROUND(I260*H260,2)</f>
        <v>0</v>
      </c>
      <c r="BL260" s="23" t="s">
        <v>1384</v>
      </c>
      <c r="BM260" s="23" t="s">
        <v>2670</v>
      </c>
    </row>
    <row r="261" spans="2:12" s="1" customFormat="1" ht="6.95" customHeight="1">
      <c r="B261" s="55"/>
      <c r="C261" s="56"/>
      <c r="D261" s="56"/>
      <c r="E261" s="56"/>
      <c r="F261" s="56"/>
      <c r="G261" s="56"/>
      <c r="H261" s="56"/>
      <c r="I261" s="126"/>
      <c r="J261" s="56"/>
      <c r="K261" s="56"/>
      <c r="L261" s="40"/>
    </row>
  </sheetData>
  <autoFilter ref="C82:K260"/>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R11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99"/>
      <c r="C1" s="99"/>
      <c r="D1" s="100" t="s">
        <v>1</v>
      </c>
      <c r="E1" s="99"/>
      <c r="F1" s="101" t="s">
        <v>105</v>
      </c>
      <c r="G1" s="352" t="s">
        <v>106</v>
      </c>
      <c r="H1" s="352"/>
      <c r="I1" s="102"/>
      <c r="J1" s="101" t="s">
        <v>107</v>
      </c>
      <c r="K1" s="100" t="s">
        <v>108</v>
      </c>
      <c r="L1" s="101" t="s">
        <v>109</v>
      </c>
      <c r="M1" s="101"/>
      <c r="N1" s="101"/>
      <c r="O1" s="101"/>
      <c r="P1" s="101"/>
      <c r="Q1" s="101"/>
      <c r="R1" s="101"/>
      <c r="S1" s="101"/>
      <c r="T1" s="10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19" t="s">
        <v>8</v>
      </c>
      <c r="M2" s="320"/>
      <c r="N2" s="320"/>
      <c r="O2" s="320"/>
      <c r="P2" s="320"/>
      <c r="Q2" s="320"/>
      <c r="R2" s="320"/>
      <c r="S2" s="320"/>
      <c r="T2" s="320"/>
      <c r="U2" s="320"/>
      <c r="V2" s="320"/>
      <c r="AT2" s="23" t="s">
        <v>92</v>
      </c>
    </row>
    <row r="3" spans="2:46" ht="6.95" customHeight="1">
      <c r="B3" s="24"/>
      <c r="C3" s="25"/>
      <c r="D3" s="25"/>
      <c r="E3" s="25"/>
      <c r="F3" s="25"/>
      <c r="G3" s="25"/>
      <c r="H3" s="25"/>
      <c r="I3" s="103"/>
      <c r="J3" s="25"/>
      <c r="K3" s="26"/>
      <c r="AT3" s="23" t="s">
        <v>83</v>
      </c>
    </row>
    <row r="4" spans="2:46" ht="36.95" customHeight="1">
      <c r="B4" s="27"/>
      <c r="C4" s="28"/>
      <c r="D4" s="29" t="s">
        <v>110</v>
      </c>
      <c r="E4" s="28"/>
      <c r="F4" s="28"/>
      <c r="G4" s="28"/>
      <c r="H4" s="28"/>
      <c r="I4" s="104"/>
      <c r="J4" s="28"/>
      <c r="K4" s="30"/>
      <c r="M4" s="31" t="s">
        <v>13</v>
      </c>
      <c r="AT4" s="23" t="s">
        <v>6</v>
      </c>
    </row>
    <row r="5" spans="2:11" ht="6.95" customHeight="1">
      <c r="B5" s="27"/>
      <c r="C5" s="28"/>
      <c r="D5" s="28"/>
      <c r="E5" s="28"/>
      <c r="F5" s="28"/>
      <c r="G5" s="28"/>
      <c r="H5" s="28"/>
      <c r="I5" s="104"/>
      <c r="J5" s="28"/>
      <c r="K5" s="30"/>
    </row>
    <row r="6" spans="2:11" ht="15">
      <c r="B6" s="27"/>
      <c r="C6" s="28"/>
      <c r="D6" s="36" t="s">
        <v>19</v>
      </c>
      <c r="E6" s="28"/>
      <c r="F6" s="28"/>
      <c r="G6" s="28"/>
      <c r="H6" s="28"/>
      <c r="I6" s="104"/>
      <c r="J6" s="28"/>
      <c r="K6" s="30"/>
    </row>
    <row r="7" spans="2:11" ht="16.5" customHeight="1">
      <c r="B7" s="27"/>
      <c r="C7" s="28"/>
      <c r="D7" s="28"/>
      <c r="E7" s="353" t="str">
        <f>'Rekapitulace stavby'!K6</f>
        <v>Stavební úpravy 2.NP - 3.NP pavilonu A přestavba dětského oddělení na LDN - 2.část - 2.NP</v>
      </c>
      <c r="F7" s="354"/>
      <c r="G7" s="354"/>
      <c r="H7" s="354"/>
      <c r="I7" s="104"/>
      <c r="J7" s="28"/>
      <c r="K7" s="30"/>
    </row>
    <row r="8" spans="2:11" s="1" customFormat="1" ht="15">
      <c r="B8" s="40"/>
      <c r="C8" s="41"/>
      <c r="D8" s="36" t="s">
        <v>111</v>
      </c>
      <c r="E8" s="41"/>
      <c r="F8" s="41"/>
      <c r="G8" s="41"/>
      <c r="H8" s="41"/>
      <c r="I8" s="105"/>
      <c r="J8" s="41"/>
      <c r="K8" s="44"/>
    </row>
    <row r="9" spans="2:11" s="1" customFormat="1" ht="36.95" customHeight="1">
      <c r="B9" s="40"/>
      <c r="C9" s="41"/>
      <c r="D9" s="41"/>
      <c r="E9" s="355" t="s">
        <v>2671</v>
      </c>
      <c r="F9" s="356"/>
      <c r="G9" s="356"/>
      <c r="H9" s="356"/>
      <c r="I9" s="105"/>
      <c r="J9" s="41"/>
      <c r="K9" s="44"/>
    </row>
    <row r="10" spans="2:11" s="1" customFormat="1" ht="13.5">
      <c r="B10" s="40"/>
      <c r="C10" s="41"/>
      <c r="D10" s="41"/>
      <c r="E10" s="41"/>
      <c r="F10" s="41"/>
      <c r="G10" s="41"/>
      <c r="H10" s="41"/>
      <c r="I10" s="105"/>
      <c r="J10" s="41"/>
      <c r="K10" s="44"/>
    </row>
    <row r="11" spans="2:11" s="1" customFormat="1" ht="14.45" customHeight="1">
      <c r="B11" s="40"/>
      <c r="C11" s="41"/>
      <c r="D11" s="36" t="s">
        <v>21</v>
      </c>
      <c r="E11" s="41"/>
      <c r="F11" s="34" t="s">
        <v>5</v>
      </c>
      <c r="G11" s="41"/>
      <c r="H11" s="41"/>
      <c r="I11" s="106" t="s">
        <v>23</v>
      </c>
      <c r="J11" s="34" t="s">
        <v>5</v>
      </c>
      <c r="K11" s="44"/>
    </row>
    <row r="12" spans="2:11" s="1" customFormat="1" ht="14.45" customHeight="1">
      <c r="B12" s="40"/>
      <c r="C12" s="41"/>
      <c r="D12" s="36" t="s">
        <v>24</v>
      </c>
      <c r="E12" s="41"/>
      <c r="F12" s="34" t="s">
        <v>25</v>
      </c>
      <c r="G12" s="41"/>
      <c r="H12" s="41"/>
      <c r="I12" s="106" t="s">
        <v>26</v>
      </c>
      <c r="J12" s="107" t="str">
        <f>'Rekapitulace stavby'!AN8</f>
        <v>27. 12. 2018</v>
      </c>
      <c r="K12" s="44"/>
    </row>
    <row r="13" spans="2:11" s="1" customFormat="1" ht="10.9" customHeight="1">
      <c r="B13" s="40"/>
      <c r="C13" s="41"/>
      <c r="D13" s="41"/>
      <c r="E13" s="41"/>
      <c r="F13" s="41"/>
      <c r="G13" s="41"/>
      <c r="H13" s="41"/>
      <c r="I13" s="105"/>
      <c r="J13" s="41"/>
      <c r="K13" s="44"/>
    </row>
    <row r="14" spans="2:11" s="1" customFormat="1" ht="14.45" customHeight="1">
      <c r="B14" s="40"/>
      <c r="C14" s="41"/>
      <c r="D14" s="36" t="s">
        <v>28</v>
      </c>
      <c r="E14" s="41"/>
      <c r="F14" s="41"/>
      <c r="G14" s="41"/>
      <c r="H14" s="41"/>
      <c r="I14" s="106" t="s">
        <v>29</v>
      </c>
      <c r="J14" s="34" t="str">
        <f>IF('Rekapitulace stavby'!AN10="","",'Rekapitulace stavby'!AN10)</f>
        <v/>
      </c>
      <c r="K14" s="44"/>
    </row>
    <row r="15" spans="2:11" s="1" customFormat="1" ht="18" customHeight="1">
      <c r="B15" s="40"/>
      <c r="C15" s="41"/>
      <c r="D15" s="41"/>
      <c r="E15" s="34" t="str">
        <f>IF('Rekapitulace stavby'!E11="","",'Rekapitulace stavby'!E11)</f>
        <v xml:space="preserve"> </v>
      </c>
      <c r="F15" s="41"/>
      <c r="G15" s="41"/>
      <c r="H15" s="41"/>
      <c r="I15" s="106" t="s">
        <v>31</v>
      </c>
      <c r="J15" s="34" t="str">
        <f>IF('Rekapitulace stavby'!AN11="","",'Rekapitulace stavby'!AN11)</f>
        <v/>
      </c>
      <c r="K15" s="44"/>
    </row>
    <row r="16" spans="2:11" s="1" customFormat="1" ht="6.95" customHeight="1">
      <c r="B16" s="40"/>
      <c r="C16" s="41"/>
      <c r="D16" s="41"/>
      <c r="E16" s="41"/>
      <c r="F16" s="41"/>
      <c r="G16" s="41"/>
      <c r="H16" s="41"/>
      <c r="I16" s="105"/>
      <c r="J16" s="41"/>
      <c r="K16" s="44"/>
    </row>
    <row r="17" spans="2:11" s="1" customFormat="1" ht="14.45" customHeight="1">
      <c r="B17" s="40"/>
      <c r="C17" s="41"/>
      <c r="D17" s="36" t="s">
        <v>32</v>
      </c>
      <c r="E17" s="41"/>
      <c r="F17" s="41"/>
      <c r="G17" s="41"/>
      <c r="H17" s="41"/>
      <c r="I17" s="106" t="s">
        <v>29</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06" t="s">
        <v>31</v>
      </c>
      <c r="J18" s="34" t="str">
        <f>IF('Rekapitulace stavby'!AN14="Vyplň údaj","",IF('Rekapitulace stavby'!AN14="","",'Rekapitulace stavby'!AN14))</f>
        <v/>
      </c>
      <c r="K18" s="44"/>
    </row>
    <row r="19" spans="2:11" s="1" customFormat="1" ht="6.95" customHeight="1">
      <c r="B19" s="40"/>
      <c r="C19" s="41"/>
      <c r="D19" s="41"/>
      <c r="E19" s="41"/>
      <c r="F19" s="41"/>
      <c r="G19" s="41"/>
      <c r="H19" s="41"/>
      <c r="I19" s="105"/>
      <c r="J19" s="41"/>
      <c r="K19" s="44"/>
    </row>
    <row r="20" spans="2:11" s="1" customFormat="1" ht="14.45" customHeight="1">
      <c r="B20" s="40"/>
      <c r="C20" s="41"/>
      <c r="D20" s="36" t="s">
        <v>34</v>
      </c>
      <c r="E20" s="41"/>
      <c r="F20" s="41"/>
      <c r="G20" s="41"/>
      <c r="H20" s="41"/>
      <c r="I20" s="106" t="s">
        <v>29</v>
      </c>
      <c r="J20" s="34" t="s">
        <v>5</v>
      </c>
      <c r="K20" s="44"/>
    </row>
    <row r="21" spans="2:11" s="1" customFormat="1" ht="18" customHeight="1">
      <c r="B21" s="40"/>
      <c r="C21" s="41"/>
      <c r="D21" s="41"/>
      <c r="E21" s="34" t="s">
        <v>35</v>
      </c>
      <c r="F21" s="41"/>
      <c r="G21" s="41"/>
      <c r="H21" s="41"/>
      <c r="I21" s="106" t="s">
        <v>31</v>
      </c>
      <c r="J21" s="34" t="s">
        <v>5</v>
      </c>
      <c r="K21" s="44"/>
    </row>
    <row r="22" spans="2:11" s="1" customFormat="1" ht="6.95" customHeight="1">
      <c r="B22" s="40"/>
      <c r="C22" s="41"/>
      <c r="D22" s="41"/>
      <c r="E22" s="41"/>
      <c r="F22" s="41"/>
      <c r="G22" s="41"/>
      <c r="H22" s="41"/>
      <c r="I22" s="105"/>
      <c r="J22" s="41"/>
      <c r="K22" s="44"/>
    </row>
    <row r="23" spans="2:11" s="1" customFormat="1" ht="14.45" customHeight="1">
      <c r="B23" s="40"/>
      <c r="C23" s="41"/>
      <c r="D23" s="36" t="s">
        <v>37</v>
      </c>
      <c r="E23" s="41"/>
      <c r="F23" s="41"/>
      <c r="G23" s="41"/>
      <c r="H23" s="41"/>
      <c r="I23" s="105"/>
      <c r="J23" s="41"/>
      <c r="K23" s="44"/>
    </row>
    <row r="24" spans="2:11" s="6" customFormat="1" ht="71.25" customHeight="1">
      <c r="B24" s="108"/>
      <c r="C24" s="109"/>
      <c r="D24" s="109"/>
      <c r="E24" s="326" t="s">
        <v>38</v>
      </c>
      <c r="F24" s="326"/>
      <c r="G24" s="326"/>
      <c r="H24" s="326"/>
      <c r="I24" s="110"/>
      <c r="J24" s="109"/>
      <c r="K24" s="111"/>
    </row>
    <row r="25" spans="2:11" s="1" customFormat="1" ht="6.95" customHeight="1">
      <c r="B25" s="40"/>
      <c r="C25" s="41"/>
      <c r="D25" s="41"/>
      <c r="E25" s="41"/>
      <c r="F25" s="41"/>
      <c r="G25" s="41"/>
      <c r="H25" s="41"/>
      <c r="I25" s="105"/>
      <c r="J25" s="41"/>
      <c r="K25" s="44"/>
    </row>
    <row r="26" spans="2:11" s="1" customFormat="1" ht="6.95" customHeight="1">
      <c r="B26" s="40"/>
      <c r="C26" s="41"/>
      <c r="D26" s="67"/>
      <c r="E26" s="67"/>
      <c r="F26" s="67"/>
      <c r="G26" s="67"/>
      <c r="H26" s="67"/>
      <c r="I26" s="112"/>
      <c r="J26" s="67"/>
      <c r="K26" s="113"/>
    </row>
    <row r="27" spans="2:11" s="1" customFormat="1" ht="25.35" customHeight="1">
      <c r="B27" s="40"/>
      <c r="C27" s="41"/>
      <c r="D27" s="114" t="s">
        <v>39</v>
      </c>
      <c r="E27" s="41"/>
      <c r="F27" s="41"/>
      <c r="G27" s="41"/>
      <c r="H27" s="41"/>
      <c r="I27" s="105"/>
      <c r="J27" s="115">
        <f>ROUND(J83,2)</f>
        <v>0</v>
      </c>
      <c r="K27" s="44"/>
    </row>
    <row r="28" spans="2:11" s="1" customFormat="1" ht="6.95" customHeight="1">
      <c r="B28" s="40"/>
      <c r="C28" s="41"/>
      <c r="D28" s="67"/>
      <c r="E28" s="67"/>
      <c r="F28" s="67"/>
      <c r="G28" s="67"/>
      <c r="H28" s="67"/>
      <c r="I28" s="112"/>
      <c r="J28" s="67"/>
      <c r="K28" s="113"/>
    </row>
    <row r="29" spans="2:11" s="1" customFormat="1" ht="14.45" customHeight="1">
      <c r="B29" s="40"/>
      <c r="C29" s="41"/>
      <c r="D29" s="41"/>
      <c r="E29" s="41"/>
      <c r="F29" s="45" t="s">
        <v>41</v>
      </c>
      <c r="G29" s="41"/>
      <c r="H29" s="41"/>
      <c r="I29" s="116" t="s">
        <v>40</v>
      </c>
      <c r="J29" s="45" t="s">
        <v>42</v>
      </c>
      <c r="K29" s="44"/>
    </row>
    <row r="30" spans="2:11" s="1" customFormat="1" ht="14.45" customHeight="1">
      <c r="B30" s="40"/>
      <c r="C30" s="41"/>
      <c r="D30" s="48" t="s">
        <v>43</v>
      </c>
      <c r="E30" s="48" t="s">
        <v>44</v>
      </c>
      <c r="F30" s="117">
        <f>ROUND(SUM(BE83:BE118),2)</f>
        <v>0</v>
      </c>
      <c r="G30" s="41"/>
      <c r="H30" s="41"/>
      <c r="I30" s="118">
        <v>0.21</v>
      </c>
      <c r="J30" s="117">
        <f>ROUND(ROUND((SUM(BE83:BE118)),2)*I30,2)</f>
        <v>0</v>
      </c>
      <c r="K30" s="44"/>
    </row>
    <row r="31" spans="2:11" s="1" customFormat="1" ht="14.45" customHeight="1">
      <c r="B31" s="40"/>
      <c r="C31" s="41"/>
      <c r="D31" s="41"/>
      <c r="E31" s="48" t="s">
        <v>45</v>
      </c>
      <c r="F31" s="117">
        <f>ROUND(SUM(BF83:BF118),2)</f>
        <v>0</v>
      </c>
      <c r="G31" s="41"/>
      <c r="H31" s="41"/>
      <c r="I31" s="118">
        <v>0.15</v>
      </c>
      <c r="J31" s="117">
        <f>ROUND(ROUND((SUM(BF83:BF118)),2)*I31,2)</f>
        <v>0</v>
      </c>
      <c r="K31" s="44"/>
    </row>
    <row r="32" spans="2:11" s="1" customFormat="1" ht="14.45" customHeight="1" hidden="1">
      <c r="B32" s="40"/>
      <c r="C32" s="41"/>
      <c r="D32" s="41"/>
      <c r="E32" s="48" t="s">
        <v>46</v>
      </c>
      <c r="F32" s="117">
        <f>ROUND(SUM(BG83:BG118),2)</f>
        <v>0</v>
      </c>
      <c r="G32" s="41"/>
      <c r="H32" s="41"/>
      <c r="I32" s="118">
        <v>0.21</v>
      </c>
      <c r="J32" s="117">
        <v>0</v>
      </c>
      <c r="K32" s="44"/>
    </row>
    <row r="33" spans="2:11" s="1" customFormat="1" ht="14.45" customHeight="1" hidden="1">
      <c r="B33" s="40"/>
      <c r="C33" s="41"/>
      <c r="D33" s="41"/>
      <c r="E33" s="48" t="s">
        <v>47</v>
      </c>
      <c r="F33" s="117">
        <f>ROUND(SUM(BH83:BH118),2)</f>
        <v>0</v>
      </c>
      <c r="G33" s="41"/>
      <c r="H33" s="41"/>
      <c r="I33" s="118">
        <v>0.15</v>
      </c>
      <c r="J33" s="117">
        <v>0</v>
      </c>
      <c r="K33" s="44"/>
    </row>
    <row r="34" spans="2:11" s="1" customFormat="1" ht="14.45" customHeight="1" hidden="1">
      <c r="B34" s="40"/>
      <c r="C34" s="41"/>
      <c r="D34" s="41"/>
      <c r="E34" s="48" t="s">
        <v>48</v>
      </c>
      <c r="F34" s="117">
        <f>ROUND(SUM(BI83:BI118),2)</f>
        <v>0</v>
      </c>
      <c r="G34" s="41"/>
      <c r="H34" s="41"/>
      <c r="I34" s="118">
        <v>0</v>
      </c>
      <c r="J34" s="117">
        <v>0</v>
      </c>
      <c r="K34" s="44"/>
    </row>
    <row r="35" spans="2:11" s="1" customFormat="1" ht="6.95" customHeight="1">
      <c r="B35" s="40"/>
      <c r="C35" s="41"/>
      <c r="D35" s="41"/>
      <c r="E35" s="41"/>
      <c r="F35" s="41"/>
      <c r="G35" s="41"/>
      <c r="H35" s="41"/>
      <c r="I35" s="105"/>
      <c r="J35" s="41"/>
      <c r="K35" s="44"/>
    </row>
    <row r="36" spans="2:11" s="1" customFormat="1" ht="25.35" customHeight="1">
      <c r="B36" s="40"/>
      <c r="C36" s="119"/>
      <c r="D36" s="120" t="s">
        <v>49</v>
      </c>
      <c r="E36" s="70"/>
      <c r="F36" s="70"/>
      <c r="G36" s="121" t="s">
        <v>50</v>
      </c>
      <c r="H36" s="122" t="s">
        <v>51</v>
      </c>
      <c r="I36" s="123"/>
      <c r="J36" s="124">
        <f>SUM(J27:J34)</f>
        <v>0</v>
      </c>
      <c r="K36" s="125"/>
    </row>
    <row r="37" spans="2:11" s="1" customFormat="1" ht="14.45" customHeight="1">
      <c r="B37" s="55"/>
      <c r="C37" s="56"/>
      <c r="D37" s="56"/>
      <c r="E37" s="56"/>
      <c r="F37" s="56"/>
      <c r="G37" s="56"/>
      <c r="H37" s="56"/>
      <c r="I37" s="126"/>
      <c r="J37" s="56"/>
      <c r="K37" s="57"/>
    </row>
    <row r="41" spans="2:11" s="1" customFormat="1" ht="6.95" customHeight="1">
      <c r="B41" s="58"/>
      <c r="C41" s="59"/>
      <c r="D41" s="59"/>
      <c r="E41" s="59"/>
      <c r="F41" s="59"/>
      <c r="G41" s="59"/>
      <c r="H41" s="59"/>
      <c r="I41" s="127"/>
      <c r="J41" s="59"/>
      <c r="K41" s="128"/>
    </row>
    <row r="42" spans="2:11" s="1" customFormat="1" ht="36.95" customHeight="1">
      <c r="B42" s="40"/>
      <c r="C42" s="29" t="s">
        <v>113</v>
      </c>
      <c r="D42" s="41"/>
      <c r="E42" s="41"/>
      <c r="F42" s="41"/>
      <c r="G42" s="41"/>
      <c r="H42" s="41"/>
      <c r="I42" s="105"/>
      <c r="J42" s="41"/>
      <c r="K42" s="44"/>
    </row>
    <row r="43" spans="2:11" s="1" customFormat="1" ht="6.95" customHeight="1">
      <c r="B43" s="40"/>
      <c r="C43" s="41"/>
      <c r="D43" s="41"/>
      <c r="E43" s="41"/>
      <c r="F43" s="41"/>
      <c r="G43" s="41"/>
      <c r="H43" s="41"/>
      <c r="I43" s="105"/>
      <c r="J43" s="41"/>
      <c r="K43" s="44"/>
    </row>
    <row r="44" spans="2:11" s="1" customFormat="1" ht="14.45" customHeight="1">
      <c r="B44" s="40"/>
      <c r="C44" s="36" t="s">
        <v>19</v>
      </c>
      <c r="D44" s="41"/>
      <c r="E44" s="41"/>
      <c r="F44" s="41"/>
      <c r="G44" s="41"/>
      <c r="H44" s="41"/>
      <c r="I44" s="105"/>
      <c r="J44" s="41"/>
      <c r="K44" s="44"/>
    </row>
    <row r="45" spans="2:11" s="1" customFormat="1" ht="16.5" customHeight="1">
      <c r="B45" s="40"/>
      <c r="C45" s="41"/>
      <c r="D45" s="41"/>
      <c r="E45" s="353" t="str">
        <f>E7</f>
        <v>Stavební úpravy 2.NP - 3.NP pavilonu A přestavba dětského oddělení na LDN - 2.část - 2.NP</v>
      </c>
      <c r="F45" s="354"/>
      <c r="G45" s="354"/>
      <c r="H45" s="354"/>
      <c r="I45" s="105"/>
      <c r="J45" s="41"/>
      <c r="K45" s="44"/>
    </row>
    <row r="46" spans="2:11" s="1" customFormat="1" ht="14.45" customHeight="1">
      <c r="B46" s="40"/>
      <c r="C46" s="36" t="s">
        <v>111</v>
      </c>
      <c r="D46" s="41"/>
      <c r="E46" s="41"/>
      <c r="F46" s="41"/>
      <c r="G46" s="41"/>
      <c r="H46" s="41"/>
      <c r="I46" s="105"/>
      <c r="J46" s="41"/>
      <c r="K46" s="44"/>
    </row>
    <row r="47" spans="2:11" s="1" customFormat="1" ht="17.25" customHeight="1">
      <c r="B47" s="40"/>
      <c r="C47" s="41"/>
      <c r="D47" s="41"/>
      <c r="E47" s="355" t="str">
        <f>E9</f>
        <v>04 - rozvody medicinálních plynů</v>
      </c>
      <c r="F47" s="356"/>
      <c r="G47" s="356"/>
      <c r="H47" s="356"/>
      <c r="I47" s="105"/>
      <c r="J47" s="41"/>
      <c r="K47" s="44"/>
    </row>
    <row r="48" spans="2:11" s="1" customFormat="1" ht="6.95" customHeight="1">
      <c r="B48" s="40"/>
      <c r="C48" s="41"/>
      <c r="D48" s="41"/>
      <c r="E48" s="41"/>
      <c r="F48" s="41"/>
      <c r="G48" s="41"/>
      <c r="H48" s="41"/>
      <c r="I48" s="105"/>
      <c r="J48" s="41"/>
      <c r="K48" s="44"/>
    </row>
    <row r="49" spans="2:11" s="1" customFormat="1" ht="18" customHeight="1">
      <c r="B49" s="40"/>
      <c r="C49" s="36" t="s">
        <v>24</v>
      </c>
      <c r="D49" s="41"/>
      <c r="E49" s="41"/>
      <c r="F49" s="34" t="str">
        <f>F12</f>
        <v>Jindřichův Hradec</v>
      </c>
      <c r="G49" s="41"/>
      <c r="H49" s="41"/>
      <c r="I49" s="106" t="s">
        <v>26</v>
      </c>
      <c r="J49" s="107" t="str">
        <f>IF(J12="","",J12)</f>
        <v>27. 12. 2018</v>
      </c>
      <c r="K49" s="44"/>
    </row>
    <row r="50" spans="2:11" s="1" customFormat="1" ht="6.95" customHeight="1">
      <c r="B50" s="40"/>
      <c r="C50" s="41"/>
      <c r="D50" s="41"/>
      <c r="E50" s="41"/>
      <c r="F50" s="41"/>
      <c r="G50" s="41"/>
      <c r="H50" s="41"/>
      <c r="I50" s="105"/>
      <c r="J50" s="41"/>
      <c r="K50" s="44"/>
    </row>
    <row r="51" spans="2:11" s="1" customFormat="1" ht="15">
      <c r="B51" s="40"/>
      <c r="C51" s="36" t="s">
        <v>28</v>
      </c>
      <c r="D51" s="41"/>
      <c r="E51" s="41"/>
      <c r="F51" s="34" t="str">
        <f>E15</f>
        <v xml:space="preserve"> </v>
      </c>
      <c r="G51" s="41"/>
      <c r="H51" s="41"/>
      <c r="I51" s="106" t="s">
        <v>34</v>
      </c>
      <c r="J51" s="326" t="str">
        <f>E21</f>
        <v>ATELIER G+G s.r.o.</v>
      </c>
      <c r="K51" s="44"/>
    </row>
    <row r="52" spans="2:11" s="1" customFormat="1" ht="14.45" customHeight="1">
      <c r="B52" s="40"/>
      <c r="C52" s="36" t="s">
        <v>32</v>
      </c>
      <c r="D52" s="41"/>
      <c r="E52" s="41"/>
      <c r="F52" s="34" t="str">
        <f>IF(E18="","",E18)</f>
        <v/>
      </c>
      <c r="G52" s="41"/>
      <c r="H52" s="41"/>
      <c r="I52" s="105"/>
      <c r="J52" s="348"/>
      <c r="K52" s="44"/>
    </row>
    <row r="53" spans="2:11" s="1" customFormat="1" ht="10.35" customHeight="1">
      <c r="B53" s="40"/>
      <c r="C53" s="41"/>
      <c r="D53" s="41"/>
      <c r="E53" s="41"/>
      <c r="F53" s="41"/>
      <c r="G53" s="41"/>
      <c r="H53" s="41"/>
      <c r="I53" s="105"/>
      <c r="J53" s="41"/>
      <c r="K53" s="44"/>
    </row>
    <row r="54" spans="2:11" s="1" customFormat="1" ht="29.25" customHeight="1">
      <c r="B54" s="40"/>
      <c r="C54" s="129" t="s">
        <v>114</v>
      </c>
      <c r="D54" s="119"/>
      <c r="E54" s="119"/>
      <c r="F54" s="119"/>
      <c r="G54" s="119"/>
      <c r="H54" s="119"/>
      <c r="I54" s="130"/>
      <c r="J54" s="131" t="s">
        <v>115</v>
      </c>
      <c r="K54" s="132"/>
    </row>
    <row r="55" spans="2:11" s="1" customFormat="1" ht="10.35" customHeight="1">
      <c r="B55" s="40"/>
      <c r="C55" s="41"/>
      <c r="D55" s="41"/>
      <c r="E55" s="41"/>
      <c r="F55" s="41"/>
      <c r="G55" s="41"/>
      <c r="H55" s="41"/>
      <c r="I55" s="105"/>
      <c r="J55" s="41"/>
      <c r="K55" s="44"/>
    </row>
    <row r="56" spans="2:47" s="1" customFormat="1" ht="29.25" customHeight="1">
      <c r="B56" s="40"/>
      <c r="C56" s="133" t="s">
        <v>116</v>
      </c>
      <c r="D56" s="41"/>
      <c r="E56" s="41"/>
      <c r="F56" s="41"/>
      <c r="G56" s="41"/>
      <c r="H56" s="41"/>
      <c r="I56" s="105"/>
      <c r="J56" s="115">
        <f>J83</f>
        <v>0</v>
      </c>
      <c r="K56" s="44"/>
      <c r="AU56" s="23" t="s">
        <v>117</v>
      </c>
    </row>
    <row r="57" spans="2:11" s="7" customFormat="1" ht="24.95" customHeight="1">
      <c r="B57" s="134"/>
      <c r="C57" s="135"/>
      <c r="D57" s="136" t="s">
        <v>2672</v>
      </c>
      <c r="E57" s="137"/>
      <c r="F57" s="137"/>
      <c r="G57" s="137"/>
      <c r="H57" s="137"/>
      <c r="I57" s="138"/>
      <c r="J57" s="139">
        <f>J84</f>
        <v>0</v>
      </c>
      <c r="K57" s="140"/>
    </row>
    <row r="58" spans="2:11" s="8" customFormat="1" ht="19.9" customHeight="1">
      <c r="B58" s="141"/>
      <c r="C58" s="142"/>
      <c r="D58" s="143" t="s">
        <v>2673</v>
      </c>
      <c r="E58" s="144"/>
      <c r="F58" s="144"/>
      <c r="G58" s="144"/>
      <c r="H58" s="144"/>
      <c r="I58" s="145"/>
      <c r="J58" s="146">
        <f>J85</f>
        <v>0</v>
      </c>
      <c r="K58" s="147"/>
    </row>
    <row r="59" spans="2:11" s="8" customFormat="1" ht="14.85" customHeight="1">
      <c r="B59" s="141"/>
      <c r="C59" s="142"/>
      <c r="D59" s="143" t="s">
        <v>2674</v>
      </c>
      <c r="E59" s="144"/>
      <c r="F59" s="144"/>
      <c r="G59" s="144"/>
      <c r="H59" s="144"/>
      <c r="I59" s="145"/>
      <c r="J59" s="146">
        <f>J86</f>
        <v>0</v>
      </c>
      <c r="K59" s="147"/>
    </row>
    <row r="60" spans="2:11" s="8" customFormat="1" ht="14.85" customHeight="1">
      <c r="B60" s="141"/>
      <c r="C60" s="142"/>
      <c r="D60" s="143" t="s">
        <v>2675</v>
      </c>
      <c r="E60" s="144"/>
      <c r="F60" s="144"/>
      <c r="G60" s="144"/>
      <c r="H60" s="144"/>
      <c r="I60" s="145"/>
      <c r="J60" s="146">
        <f>J105</f>
        <v>0</v>
      </c>
      <c r="K60" s="147"/>
    </row>
    <row r="61" spans="2:11" s="8" customFormat="1" ht="14.85" customHeight="1">
      <c r="B61" s="141"/>
      <c r="C61" s="142"/>
      <c r="D61" s="143" t="s">
        <v>2676</v>
      </c>
      <c r="E61" s="144"/>
      <c r="F61" s="144"/>
      <c r="G61" s="144"/>
      <c r="H61" s="144"/>
      <c r="I61" s="145"/>
      <c r="J61" s="146">
        <f>J108</f>
        <v>0</v>
      </c>
      <c r="K61" s="147"/>
    </row>
    <row r="62" spans="2:11" s="8" customFormat="1" ht="14.85" customHeight="1">
      <c r="B62" s="141"/>
      <c r="C62" s="142"/>
      <c r="D62" s="143" t="s">
        <v>2677</v>
      </c>
      <c r="E62" s="144"/>
      <c r="F62" s="144"/>
      <c r="G62" s="144"/>
      <c r="H62" s="144"/>
      <c r="I62" s="145"/>
      <c r="J62" s="146">
        <f>J112</f>
        <v>0</v>
      </c>
      <c r="K62" s="147"/>
    </row>
    <row r="63" spans="2:11" s="8" customFormat="1" ht="14.85" customHeight="1">
      <c r="B63" s="141"/>
      <c r="C63" s="142"/>
      <c r="D63" s="143" t="s">
        <v>2678</v>
      </c>
      <c r="E63" s="144"/>
      <c r="F63" s="144"/>
      <c r="G63" s="144"/>
      <c r="H63" s="144"/>
      <c r="I63" s="145"/>
      <c r="J63" s="146">
        <f>J114</f>
        <v>0</v>
      </c>
      <c r="K63" s="147"/>
    </row>
    <row r="64" spans="2:11" s="1" customFormat="1" ht="21.75" customHeight="1">
      <c r="B64" s="40"/>
      <c r="C64" s="41"/>
      <c r="D64" s="41"/>
      <c r="E64" s="41"/>
      <c r="F64" s="41"/>
      <c r="G64" s="41"/>
      <c r="H64" s="41"/>
      <c r="I64" s="105"/>
      <c r="J64" s="41"/>
      <c r="K64" s="44"/>
    </row>
    <row r="65" spans="2:11" s="1" customFormat="1" ht="6.95" customHeight="1">
      <c r="B65" s="55"/>
      <c r="C65" s="56"/>
      <c r="D65" s="56"/>
      <c r="E65" s="56"/>
      <c r="F65" s="56"/>
      <c r="G65" s="56"/>
      <c r="H65" s="56"/>
      <c r="I65" s="126"/>
      <c r="J65" s="56"/>
      <c r="K65" s="57"/>
    </row>
    <row r="69" spans="2:12" s="1" customFormat="1" ht="6.95" customHeight="1">
      <c r="B69" s="58"/>
      <c r="C69" s="59"/>
      <c r="D69" s="59"/>
      <c r="E69" s="59"/>
      <c r="F69" s="59"/>
      <c r="G69" s="59"/>
      <c r="H69" s="59"/>
      <c r="I69" s="127"/>
      <c r="J69" s="59"/>
      <c r="K69" s="59"/>
      <c r="L69" s="40"/>
    </row>
    <row r="70" spans="2:12" s="1" customFormat="1" ht="36.95" customHeight="1">
      <c r="B70" s="40"/>
      <c r="C70" s="60" t="s">
        <v>141</v>
      </c>
      <c r="I70" s="148"/>
      <c r="L70" s="40"/>
    </row>
    <row r="71" spans="2:12" s="1" customFormat="1" ht="6.95" customHeight="1">
      <c r="B71" s="40"/>
      <c r="I71" s="148"/>
      <c r="L71" s="40"/>
    </row>
    <row r="72" spans="2:12" s="1" customFormat="1" ht="14.45" customHeight="1">
      <c r="B72" s="40"/>
      <c r="C72" s="62" t="s">
        <v>19</v>
      </c>
      <c r="I72" s="148"/>
      <c r="L72" s="40"/>
    </row>
    <row r="73" spans="2:12" s="1" customFormat="1" ht="16.5" customHeight="1">
      <c r="B73" s="40"/>
      <c r="E73" s="349" t="str">
        <f>E7</f>
        <v>Stavební úpravy 2.NP - 3.NP pavilonu A přestavba dětského oddělení na LDN - 2.část - 2.NP</v>
      </c>
      <c r="F73" s="350"/>
      <c r="G73" s="350"/>
      <c r="H73" s="350"/>
      <c r="I73" s="148"/>
      <c r="L73" s="40"/>
    </row>
    <row r="74" spans="2:12" s="1" customFormat="1" ht="14.45" customHeight="1">
      <c r="B74" s="40"/>
      <c r="C74" s="62" t="s">
        <v>111</v>
      </c>
      <c r="I74" s="148"/>
      <c r="L74" s="40"/>
    </row>
    <row r="75" spans="2:12" s="1" customFormat="1" ht="17.25" customHeight="1">
      <c r="B75" s="40"/>
      <c r="E75" s="342" t="str">
        <f>E9</f>
        <v>04 - rozvody medicinálních plynů</v>
      </c>
      <c r="F75" s="351"/>
      <c r="G75" s="351"/>
      <c r="H75" s="351"/>
      <c r="I75" s="148"/>
      <c r="L75" s="40"/>
    </row>
    <row r="76" spans="2:12" s="1" customFormat="1" ht="6.95" customHeight="1">
      <c r="B76" s="40"/>
      <c r="I76" s="148"/>
      <c r="L76" s="40"/>
    </row>
    <row r="77" spans="2:12" s="1" customFormat="1" ht="18" customHeight="1">
      <c r="B77" s="40"/>
      <c r="C77" s="62" t="s">
        <v>24</v>
      </c>
      <c r="F77" s="149" t="str">
        <f>F12</f>
        <v>Jindřichův Hradec</v>
      </c>
      <c r="I77" s="150" t="s">
        <v>26</v>
      </c>
      <c r="J77" s="66" t="str">
        <f>IF(J12="","",J12)</f>
        <v>27. 12. 2018</v>
      </c>
      <c r="L77" s="40"/>
    </row>
    <row r="78" spans="2:12" s="1" customFormat="1" ht="6.95" customHeight="1">
      <c r="B78" s="40"/>
      <c r="I78" s="148"/>
      <c r="L78" s="40"/>
    </row>
    <row r="79" spans="2:12" s="1" customFormat="1" ht="15">
      <c r="B79" s="40"/>
      <c r="C79" s="62" t="s">
        <v>28</v>
      </c>
      <c r="F79" s="149" t="str">
        <f>E15</f>
        <v xml:space="preserve"> </v>
      </c>
      <c r="I79" s="150" t="s">
        <v>34</v>
      </c>
      <c r="J79" s="149" t="str">
        <f>E21</f>
        <v>ATELIER G+G s.r.o.</v>
      </c>
      <c r="L79" s="40"/>
    </row>
    <row r="80" spans="2:12" s="1" customFormat="1" ht="14.45" customHeight="1">
      <c r="B80" s="40"/>
      <c r="C80" s="62" t="s">
        <v>32</v>
      </c>
      <c r="F80" s="149" t="str">
        <f>IF(E18="","",E18)</f>
        <v/>
      </c>
      <c r="I80" s="148"/>
      <c r="L80" s="40"/>
    </row>
    <row r="81" spans="2:12" s="1" customFormat="1" ht="10.35" customHeight="1">
      <c r="B81" s="40"/>
      <c r="I81" s="148"/>
      <c r="L81" s="40"/>
    </row>
    <row r="82" spans="2:20" s="9" customFormat="1" ht="29.25" customHeight="1">
      <c r="B82" s="151"/>
      <c r="C82" s="152" t="s">
        <v>142</v>
      </c>
      <c r="D82" s="153" t="s">
        <v>58</v>
      </c>
      <c r="E82" s="153" t="s">
        <v>54</v>
      </c>
      <c r="F82" s="153" t="s">
        <v>143</v>
      </c>
      <c r="G82" s="153" t="s">
        <v>144</v>
      </c>
      <c r="H82" s="153" t="s">
        <v>145</v>
      </c>
      <c r="I82" s="154" t="s">
        <v>146</v>
      </c>
      <c r="J82" s="153" t="s">
        <v>115</v>
      </c>
      <c r="K82" s="155" t="s">
        <v>147</v>
      </c>
      <c r="L82" s="151"/>
      <c r="M82" s="72" t="s">
        <v>148</v>
      </c>
      <c r="N82" s="73" t="s">
        <v>43</v>
      </c>
      <c r="O82" s="73" t="s">
        <v>149</v>
      </c>
      <c r="P82" s="73" t="s">
        <v>150</v>
      </c>
      <c r="Q82" s="73" t="s">
        <v>151</v>
      </c>
      <c r="R82" s="73" t="s">
        <v>152</v>
      </c>
      <c r="S82" s="73" t="s">
        <v>153</v>
      </c>
      <c r="T82" s="74" t="s">
        <v>154</v>
      </c>
    </row>
    <row r="83" spans="2:63" s="1" customFormat="1" ht="29.25" customHeight="1">
      <c r="B83" s="40"/>
      <c r="C83" s="76" t="s">
        <v>116</v>
      </c>
      <c r="I83" s="148"/>
      <c r="J83" s="156">
        <f>BK83</f>
        <v>0</v>
      </c>
      <c r="L83" s="40"/>
      <c r="M83" s="75"/>
      <c r="N83" s="67"/>
      <c r="O83" s="67"/>
      <c r="P83" s="157">
        <f>P84</f>
        <v>0</v>
      </c>
      <c r="Q83" s="67"/>
      <c r="R83" s="157">
        <f>R84</f>
        <v>0</v>
      </c>
      <c r="S83" s="67"/>
      <c r="T83" s="158">
        <f>T84</f>
        <v>0</v>
      </c>
      <c r="AT83" s="23" t="s">
        <v>72</v>
      </c>
      <c r="AU83" s="23" t="s">
        <v>117</v>
      </c>
      <c r="BK83" s="159">
        <f>BK84</f>
        <v>0</v>
      </c>
    </row>
    <row r="84" spans="2:63" s="10" customFormat="1" ht="37.35" customHeight="1">
      <c r="B84" s="160"/>
      <c r="D84" s="161" t="s">
        <v>72</v>
      </c>
      <c r="E84" s="162" t="s">
        <v>292</v>
      </c>
      <c r="F84" s="162" t="s">
        <v>2679</v>
      </c>
      <c r="I84" s="163"/>
      <c r="J84" s="164">
        <f>BK84</f>
        <v>0</v>
      </c>
      <c r="L84" s="160"/>
      <c r="M84" s="165"/>
      <c r="N84" s="166"/>
      <c r="O84" s="166"/>
      <c r="P84" s="167">
        <f>P85</f>
        <v>0</v>
      </c>
      <c r="Q84" s="166"/>
      <c r="R84" s="167">
        <f>R85</f>
        <v>0</v>
      </c>
      <c r="S84" s="166"/>
      <c r="T84" s="168">
        <f>T85</f>
        <v>0</v>
      </c>
      <c r="AR84" s="161" t="s">
        <v>158</v>
      </c>
      <c r="AT84" s="169" t="s">
        <v>72</v>
      </c>
      <c r="AU84" s="169" t="s">
        <v>73</v>
      </c>
      <c r="AY84" s="161" t="s">
        <v>157</v>
      </c>
      <c r="BK84" s="170">
        <f>BK85</f>
        <v>0</v>
      </c>
    </row>
    <row r="85" spans="2:63" s="10" customFormat="1" ht="19.9" customHeight="1">
      <c r="B85" s="160"/>
      <c r="D85" s="161" t="s">
        <v>72</v>
      </c>
      <c r="E85" s="171" t="s">
        <v>2680</v>
      </c>
      <c r="F85" s="171" t="s">
        <v>2681</v>
      </c>
      <c r="I85" s="163"/>
      <c r="J85" s="172">
        <f>BK85</f>
        <v>0</v>
      </c>
      <c r="L85" s="160"/>
      <c r="M85" s="165"/>
      <c r="N85" s="166"/>
      <c r="O85" s="166"/>
      <c r="P85" s="167">
        <f>P86+P105+P108+P112+P114</f>
        <v>0</v>
      </c>
      <c r="Q85" s="166"/>
      <c r="R85" s="167">
        <f>R86+R105+R108+R112+R114</f>
        <v>0</v>
      </c>
      <c r="S85" s="166"/>
      <c r="T85" s="168">
        <f>T86+T105+T108+T112+T114</f>
        <v>0</v>
      </c>
      <c r="AR85" s="161" t="s">
        <v>158</v>
      </c>
      <c r="AT85" s="169" t="s">
        <v>72</v>
      </c>
      <c r="AU85" s="169" t="s">
        <v>81</v>
      </c>
      <c r="AY85" s="161" t="s">
        <v>157</v>
      </c>
      <c r="BK85" s="170">
        <f>BK86+BK105+BK108+BK112+BK114</f>
        <v>0</v>
      </c>
    </row>
    <row r="86" spans="2:63" s="10" customFormat="1" ht="14.85" customHeight="1">
      <c r="B86" s="160"/>
      <c r="D86" s="161" t="s">
        <v>72</v>
      </c>
      <c r="E86" s="171" t="s">
        <v>2682</v>
      </c>
      <c r="F86" s="171" t="s">
        <v>2683</v>
      </c>
      <c r="I86" s="163"/>
      <c r="J86" s="172">
        <f>BK86</f>
        <v>0</v>
      </c>
      <c r="L86" s="160"/>
      <c r="M86" s="165"/>
      <c r="N86" s="166"/>
      <c r="O86" s="166"/>
      <c r="P86" s="167">
        <f>SUM(P87:P104)</f>
        <v>0</v>
      </c>
      <c r="Q86" s="166"/>
      <c r="R86" s="167">
        <f>SUM(R87:R104)</f>
        <v>0</v>
      </c>
      <c r="S86" s="166"/>
      <c r="T86" s="168">
        <f>SUM(T87:T104)</f>
        <v>0</v>
      </c>
      <c r="AR86" s="161" t="s">
        <v>81</v>
      </c>
      <c r="AT86" s="169" t="s">
        <v>72</v>
      </c>
      <c r="AU86" s="169" t="s">
        <v>83</v>
      </c>
      <c r="AY86" s="161" t="s">
        <v>157</v>
      </c>
      <c r="BK86" s="170">
        <f>SUM(BK87:BK104)</f>
        <v>0</v>
      </c>
    </row>
    <row r="87" spans="2:65" s="1" customFormat="1" ht="16.5" customHeight="1">
      <c r="B87" s="173"/>
      <c r="C87" s="174" t="s">
        <v>81</v>
      </c>
      <c r="D87" s="174" t="s">
        <v>160</v>
      </c>
      <c r="E87" s="175" t="s">
        <v>2684</v>
      </c>
      <c r="F87" s="176" t="s">
        <v>2685</v>
      </c>
      <c r="G87" s="177" t="s">
        <v>458</v>
      </c>
      <c r="H87" s="178">
        <v>93</v>
      </c>
      <c r="I87" s="179"/>
      <c r="J87" s="180">
        <f aca="true" t="shared" si="0" ref="J87:J104">ROUND(I87*H87,2)</f>
        <v>0</v>
      </c>
      <c r="K87" s="176" t="s">
        <v>5</v>
      </c>
      <c r="L87" s="40"/>
      <c r="M87" s="181" t="s">
        <v>5</v>
      </c>
      <c r="N87" s="182" t="s">
        <v>44</v>
      </c>
      <c r="O87" s="41"/>
      <c r="P87" s="183">
        <f aca="true" t="shared" si="1" ref="P87:P104">O87*H87</f>
        <v>0</v>
      </c>
      <c r="Q87" s="183">
        <v>0</v>
      </c>
      <c r="R87" s="183">
        <f aca="true" t="shared" si="2" ref="R87:R104">Q87*H87</f>
        <v>0</v>
      </c>
      <c r="S87" s="183">
        <v>0</v>
      </c>
      <c r="T87" s="184">
        <f aca="true" t="shared" si="3" ref="T87:T104">S87*H87</f>
        <v>0</v>
      </c>
      <c r="AR87" s="23" t="s">
        <v>165</v>
      </c>
      <c r="AT87" s="23" t="s">
        <v>160</v>
      </c>
      <c r="AU87" s="23" t="s">
        <v>158</v>
      </c>
      <c r="AY87" s="23" t="s">
        <v>157</v>
      </c>
      <c r="BE87" s="185">
        <f aca="true" t="shared" si="4" ref="BE87:BE104">IF(N87="základní",J87,0)</f>
        <v>0</v>
      </c>
      <c r="BF87" s="185">
        <f aca="true" t="shared" si="5" ref="BF87:BF104">IF(N87="snížená",J87,0)</f>
        <v>0</v>
      </c>
      <c r="BG87" s="185">
        <f aca="true" t="shared" si="6" ref="BG87:BG104">IF(N87="zákl. přenesená",J87,0)</f>
        <v>0</v>
      </c>
      <c r="BH87" s="185">
        <f aca="true" t="shared" si="7" ref="BH87:BH104">IF(N87="sníž. přenesená",J87,0)</f>
        <v>0</v>
      </c>
      <c r="BI87" s="185">
        <f aca="true" t="shared" si="8" ref="BI87:BI104">IF(N87="nulová",J87,0)</f>
        <v>0</v>
      </c>
      <c r="BJ87" s="23" t="s">
        <v>81</v>
      </c>
      <c r="BK87" s="185">
        <f aca="true" t="shared" si="9" ref="BK87:BK104">ROUND(I87*H87,2)</f>
        <v>0</v>
      </c>
      <c r="BL87" s="23" t="s">
        <v>165</v>
      </c>
      <c r="BM87" s="23" t="s">
        <v>83</v>
      </c>
    </row>
    <row r="88" spans="2:65" s="1" customFormat="1" ht="16.5" customHeight="1">
      <c r="B88" s="173"/>
      <c r="C88" s="174" t="s">
        <v>83</v>
      </c>
      <c r="D88" s="174" t="s">
        <v>160</v>
      </c>
      <c r="E88" s="175" t="s">
        <v>2686</v>
      </c>
      <c r="F88" s="176" t="s">
        <v>2687</v>
      </c>
      <c r="G88" s="177" t="s">
        <v>458</v>
      </c>
      <c r="H88" s="178">
        <v>30</v>
      </c>
      <c r="I88" s="179"/>
      <c r="J88" s="180">
        <f t="shared" si="0"/>
        <v>0</v>
      </c>
      <c r="K88" s="176" t="s">
        <v>5</v>
      </c>
      <c r="L88" s="40"/>
      <c r="M88" s="181" t="s">
        <v>5</v>
      </c>
      <c r="N88" s="182" t="s">
        <v>44</v>
      </c>
      <c r="O88" s="41"/>
      <c r="P88" s="183">
        <f t="shared" si="1"/>
        <v>0</v>
      </c>
      <c r="Q88" s="183">
        <v>0</v>
      </c>
      <c r="R88" s="183">
        <f t="shared" si="2"/>
        <v>0</v>
      </c>
      <c r="S88" s="183">
        <v>0</v>
      </c>
      <c r="T88" s="184">
        <f t="shared" si="3"/>
        <v>0</v>
      </c>
      <c r="AR88" s="23" t="s">
        <v>165</v>
      </c>
      <c r="AT88" s="23" t="s">
        <v>160</v>
      </c>
      <c r="AU88" s="23" t="s">
        <v>158</v>
      </c>
      <c r="AY88" s="23" t="s">
        <v>157</v>
      </c>
      <c r="BE88" s="185">
        <f t="shared" si="4"/>
        <v>0</v>
      </c>
      <c r="BF88" s="185">
        <f t="shared" si="5"/>
        <v>0</v>
      </c>
      <c r="BG88" s="185">
        <f t="shared" si="6"/>
        <v>0</v>
      </c>
      <c r="BH88" s="185">
        <f t="shared" si="7"/>
        <v>0</v>
      </c>
      <c r="BI88" s="185">
        <f t="shared" si="8"/>
        <v>0</v>
      </c>
      <c r="BJ88" s="23" t="s">
        <v>81</v>
      </c>
      <c r="BK88" s="185">
        <f t="shared" si="9"/>
        <v>0</v>
      </c>
      <c r="BL88" s="23" t="s">
        <v>165</v>
      </c>
      <c r="BM88" s="23" t="s">
        <v>165</v>
      </c>
    </row>
    <row r="89" spans="2:65" s="1" customFormat="1" ht="16.5" customHeight="1">
      <c r="B89" s="173"/>
      <c r="C89" s="174" t="s">
        <v>158</v>
      </c>
      <c r="D89" s="174" t="s">
        <v>160</v>
      </c>
      <c r="E89" s="175" t="s">
        <v>2688</v>
      </c>
      <c r="F89" s="176" t="s">
        <v>2689</v>
      </c>
      <c r="G89" s="177" t="s">
        <v>458</v>
      </c>
      <c r="H89" s="178">
        <v>52</v>
      </c>
      <c r="I89" s="179"/>
      <c r="J89" s="180">
        <f t="shared" si="0"/>
        <v>0</v>
      </c>
      <c r="K89" s="176" t="s">
        <v>5</v>
      </c>
      <c r="L89" s="40"/>
      <c r="M89" s="181" t="s">
        <v>5</v>
      </c>
      <c r="N89" s="182" t="s">
        <v>44</v>
      </c>
      <c r="O89" s="41"/>
      <c r="P89" s="183">
        <f t="shared" si="1"/>
        <v>0</v>
      </c>
      <c r="Q89" s="183">
        <v>0</v>
      </c>
      <c r="R89" s="183">
        <f t="shared" si="2"/>
        <v>0</v>
      </c>
      <c r="S89" s="183">
        <v>0</v>
      </c>
      <c r="T89" s="184">
        <f t="shared" si="3"/>
        <v>0</v>
      </c>
      <c r="AR89" s="23" t="s">
        <v>165</v>
      </c>
      <c r="AT89" s="23" t="s">
        <v>160</v>
      </c>
      <c r="AU89" s="23" t="s">
        <v>158</v>
      </c>
      <c r="AY89" s="23" t="s">
        <v>157</v>
      </c>
      <c r="BE89" s="185">
        <f t="shared" si="4"/>
        <v>0</v>
      </c>
      <c r="BF89" s="185">
        <f t="shared" si="5"/>
        <v>0</v>
      </c>
      <c r="BG89" s="185">
        <f t="shared" si="6"/>
        <v>0</v>
      </c>
      <c r="BH89" s="185">
        <f t="shared" si="7"/>
        <v>0</v>
      </c>
      <c r="BI89" s="185">
        <f t="shared" si="8"/>
        <v>0</v>
      </c>
      <c r="BJ89" s="23" t="s">
        <v>81</v>
      </c>
      <c r="BK89" s="185">
        <f t="shared" si="9"/>
        <v>0</v>
      </c>
      <c r="BL89" s="23" t="s">
        <v>165</v>
      </c>
      <c r="BM89" s="23" t="s">
        <v>189</v>
      </c>
    </row>
    <row r="90" spans="2:65" s="1" customFormat="1" ht="16.5" customHeight="1">
      <c r="B90" s="173"/>
      <c r="C90" s="174" t="s">
        <v>165</v>
      </c>
      <c r="D90" s="174" t="s">
        <v>160</v>
      </c>
      <c r="E90" s="175" t="s">
        <v>2690</v>
      </c>
      <c r="F90" s="176" t="s">
        <v>2691</v>
      </c>
      <c r="G90" s="177" t="s">
        <v>163</v>
      </c>
      <c r="H90" s="178">
        <v>1</v>
      </c>
      <c r="I90" s="179"/>
      <c r="J90" s="180">
        <f t="shared" si="0"/>
        <v>0</v>
      </c>
      <c r="K90" s="176" t="s">
        <v>5</v>
      </c>
      <c r="L90" s="40"/>
      <c r="M90" s="181" t="s">
        <v>5</v>
      </c>
      <c r="N90" s="182" t="s">
        <v>44</v>
      </c>
      <c r="O90" s="41"/>
      <c r="P90" s="183">
        <f t="shared" si="1"/>
        <v>0</v>
      </c>
      <c r="Q90" s="183">
        <v>0</v>
      </c>
      <c r="R90" s="183">
        <f t="shared" si="2"/>
        <v>0</v>
      </c>
      <c r="S90" s="183">
        <v>0</v>
      </c>
      <c r="T90" s="184">
        <f t="shared" si="3"/>
        <v>0</v>
      </c>
      <c r="AR90" s="23" t="s">
        <v>165</v>
      </c>
      <c r="AT90" s="23" t="s">
        <v>160</v>
      </c>
      <c r="AU90" s="23" t="s">
        <v>158</v>
      </c>
      <c r="AY90" s="23" t="s">
        <v>157</v>
      </c>
      <c r="BE90" s="185">
        <f t="shared" si="4"/>
        <v>0</v>
      </c>
      <c r="BF90" s="185">
        <f t="shared" si="5"/>
        <v>0</v>
      </c>
      <c r="BG90" s="185">
        <f t="shared" si="6"/>
        <v>0</v>
      </c>
      <c r="BH90" s="185">
        <f t="shared" si="7"/>
        <v>0</v>
      </c>
      <c r="BI90" s="185">
        <f t="shared" si="8"/>
        <v>0</v>
      </c>
      <c r="BJ90" s="23" t="s">
        <v>81</v>
      </c>
      <c r="BK90" s="185">
        <f t="shared" si="9"/>
        <v>0</v>
      </c>
      <c r="BL90" s="23" t="s">
        <v>165</v>
      </c>
      <c r="BM90" s="23" t="s">
        <v>204</v>
      </c>
    </row>
    <row r="91" spans="2:65" s="1" customFormat="1" ht="16.5" customHeight="1">
      <c r="B91" s="173"/>
      <c r="C91" s="174" t="s">
        <v>184</v>
      </c>
      <c r="D91" s="174" t="s">
        <v>160</v>
      </c>
      <c r="E91" s="175" t="s">
        <v>2692</v>
      </c>
      <c r="F91" s="176" t="s">
        <v>2693</v>
      </c>
      <c r="G91" s="177" t="s">
        <v>2694</v>
      </c>
      <c r="H91" s="178">
        <v>260</v>
      </c>
      <c r="I91" s="179"/>
      <c r="J91" s="180">
        <f t="shared" si="0"/>
        <v>0</v>
      </c>
      <c r="K91" s="176" t="s">
        <v>5</v>
      </c>
      <c r="L91" s="40"/>
      <c r="M91" s="181" t="s">
        <v>5</v>
      </c>
      <c r="N91" s="182" t="s">
        <v>44</v>
      </c>
      <c r="O91" s="41"/>
      <c r="P91" s="183">
        <f t="shared" si="1"/>
        <v>0</v>
      </c>
      <c r="Q91" s="183">
        <v>0</v>
      </c>
      <c r="R91" s="183">
        <f t="shared" si="2"/>
        <v>0</v>
      </c>
      <c r="S91" s="183">
        <v>0</v>
      </c>
      <c r="T91" s="184">
        <f t="shared" si="3"/>
        <v>0</v>
      </c>
      <c r="AR91" s="23" t="s">
        <v>165</v>
      </c>
      <c r="AT91" s="23" t="s">
        <v>160</v>
      </c>
      <c r="AU91" s="23" t="s">
        <v>158</v>
      </c>
      <c r="AY91" s="23" t="s">
        <v>157</v>
      </c>
      <c r="BE91" s="185">
        <f t="shared" si="4"/>
        <v>0</v>
      </c>
      <c r="BF91" s="185">
        <f t="shared" si="5"/>
        <v>0</v>
      </c>
      <c r="BG91" s="185">
        <f t="shared" si="6"/>
        <v>0</v>
      </c>
      <c r="BH91" s="185">
        <f t="shared" si="7"/>
        <v>0</v>
      </c>
      <c r="BI91" s="185">
        <f t="shared" si="8"/>
        <v>0</v>
      </c>
      <c r="BJ91" s="23" t="s">
        <v>81</v>
      </c>
      <c r="BK91" s="185">
        <f t="shared" si="9"/>
        <v>0</v>
      </c>
      <c r="BL91" s="23" t="s">
        <v>165</v>
      </c>
      <c r="BM91" s="23" t="s">
        <v>215</v>
      </c>
    </row>
    <row r="92" spans="2:65" s="1" customFormat="1" ht="16.5" customHeight="1">
      <c r="B92" s="173"/>
      <c r="C92" s="174" t="s">
        <v>189</v>
      </c>
      <c r="D92" s="174" t="s">
        <v>160</v>
      </c>
      <c r="E92" s="175" t="s">
        <v>2695</v>
      </c>
      <c r="F92" s="176" t="s">
        <v>2696</v>
      </c>
      <c r="G92" s="177" t="s">
        <v>163</v>
      </c>
      <c r="H92" s="178">
        <v>2</v>
      </c>
      <c r="I92" s="179"/>
      <c r="J92" s="180">
        <f t="shared" si="0"/>
        <v>0</v>
      </c>
      <c r="K92" s="176" t="s">
        <v>5</v>
      </c>
      <c r="L92" s="40"/>
      <c r="M92" s="181" t="s">
        <v>5</v>
      </c>
      <c r="N92" s="182" t="s">
        <v>44</v>
      </c>
      <c r="O92" s="41"/>
      <c r="P92" s="183">
        <f t="shared" si="1"/>
        <v>0</v>
      </c>
      <c r="Q92" s="183">
        <v>0</v>
      </c>
      <c r="R92" s="183">
        <f t="shared" si="2"/>
        <v>0</v>
      </c>
      <c r="S92" s="183">
        <v>0</v>
      </c>
      <c r="T92" s="184">
        <f t="shared" si="3"/>
        <v>0</v>
      </c>
      <c r="AR92" s="23" t="s">
        <v>165</v>
      </c>
      <c r="AT92" s="23" t="s">
        <v>160</v>
      </c>
      <c r="AU92" s="23" t="s">
        <v>158</v>
      </c>
      <c r="AY92" s="23" t="s">
        <v>157</v>
      </c>
      <c r="BE92" s="185">
        <f t="shared" si="4"/>
        <v>0</v>
      </c>
      <c r="BF92" s="185">
        <f t="shared" si="5"/>
        <v>0</v>
      </c>
      <c r="BG92" s="185">
        <f t="shared" si="6"/>
        <v>0</v>
      </c>
      <c r="BH92" s="185">
        <f t="shared" si="7"/>
        <v>0</v>
      </c>
      <c r="BI92" s="185">
        <f t="shared" si="8"/>
        <v>0</v>
      </c>
      <c r="BJ92" s="23" t="s">
        <v>81</v>
      </c>
      <c r="BK92" s="185">
        <f t="shared" si="9"/>
        <v>0</v>
      </c>
      <c r="BL92" s="23" t="s">
        <v>165</v>
      </c>
      <c r="BM92" s="23" t="s">
        <v>228</v>
      </c>
    </row>
    <row r="93" spans="2:65" s="1" customFormat="1" ht="16.5" customHeight="1">
      <c r="B93" s="173"/>
      <c r="C93" s="174" t="s">
        <v>197</v>
      </c>
      <c r="D93" s="174" t="s">
        <v>160</v>
      </c>
      <c r="E93" s="175" t="s">
        <v>2697</v>
      </c>
      <c r="F93" s="176" t="s">
        <v>2698</v>
      </c>
      <c r="G93" s="177" t="s">
        <v>163</v>
      </c>
      <c r="H93" s="178">
        <v>10</v>
      </c>
      <c r="I93" s="179"/>
      <c r="J93" s="180">
        <f t="shared" si="0"/>
        <v>0</v>
      </c>
      <c r="K93" s="176" t="s">
        <v>5</v>
      </c>
      <c r="L93" s="40"/>
      <c r="M93" s="181" t="s">
        <v>5</v>
      </c>
      <c r="N93" s="182" t="s">
        <v>44</v>
      </c>
      <c r="O93" s="41"/>
      <c r="P93" s="183">
        <f t="shared" si="1"/>
        <v>0</v>
      </c>
      <c r="Q93" s="183">
        <v>0</v>
      </c>
      <c r="R93" s="183">
        <f t="shared" si="2"/>
        <v>0</v>
      </c>
      <c r="S93" s="183">
        <v>0</v>
      </c>
      <c r="T93" s="184">
        <f t="shared" si="3"/>
        <v>0</v>
      </c>
      <c r="AR93" s="23" t="s">
        <v>165</v>
      </c>
      <c r="AT93" s="23" t="s">
        <v>160</v>
      </c>
      <c r="AU93" s="23" t="s">
        <v>158</v>
      </c>
      <c r="AY93" s="23" t="s">
        <v>157</v>
      </c>
      <c r="BE93" s="185">
        <f t="shared" si="4"/>
        <v>0</v>
      </c>
      <c r="BF93" s="185">
        <f t="shared" si="5"/>
        <v>0</v>
      </c>
      <c r="BG93" s="185">
        <f t="shared" si="6"/>
        <v>0</v>
      </c>
      <c r="BH93" s="185">
        <f t="shared" si="7"/>
        <v>0</v>
      </c>
      <c r="BI93" s="185">
        <f t="shared" si="8"/>
        <v>0</v>
      </c>
      <c r="BJ93" s="23" t="s">
        <v>81</v>
      </c>
      <c r="BK93" s="185">
        <f t="shared" si="9"/>
        <v>0</v>
      </c>
      <c r="BL93" s="23" t="s">
        <v>165</v>
      </c>
      <c r="BM93" s="23" t="s">
        <v>244</v>
      </c>
    </row>
    <row r="94" spans="2:65" s="1" customFormat="1" ht="16.5" customHeight="1">
      <c r="B94" s="173"/>
      <c r="C94" s="174" t="s">
        <v>204</v>
      </c>
      <c r="D94" s="174" t="s">
        <v>160</v>
      </c>
      <c r="E94" s="175" t="s">
        <v>2699</v>
      </c>
      <c r="F94" s="176" t="s">
        <v>2700</v>
      </c>
      <c r="G94" s="177" t="s">
        <v>163</v>
      </c>
      <c r="H94" s="178">
        <v>2</v>
      </c>
      <c r="I94" s="179"/>
      <c r="J94" s="180">
        <f t="shared" si="0"/>
        <v>0</v>
      </c>
      <c r="K94" s="176" t="s">
        <v>5</v>
      </c>
      <c r="L94" s="40"/>
      <c r="M94" s="181" t="s">
        <v>5</v>
      </c>
      <c r="N94" s="182" t="s">
        <v>44</v>
      </c>
      <c r="O94" s="41"/>
      <c r="P94" s="183">
        <f t="shared" si="1"/>
        <v>0</v>
      </c>
      <c r="Q94" s="183">
        <v>0</v>
      </c>
      <c r="R94" s="183">
        <f t="shared" si="2"/>
        <v>0</v>
      </c>
      <c r="S94" s="183">
        <v>0</v>
      </c>
      <c r="T94" s="184">
        <f t="shared" si="3"/>
        <v>0</v>
      </c>
      <c r="AR94" s="23" t="s">
        <v>165</v>
      </c>
      <c r="AT94" s="23" t="s">
        <v>160</v>
      </c>
      <c r="AU94" s="23" t="s">
        <v>158</v>
      </c>
      <c r="AY94" s="23" t="s">
        <v>157</v>
      </c>
      <c r="BE94" s="185">
        <f t="shared" si="4"/>
        <v>0</v>
      </c>
      <c r="BF94" s="185">
        <f t="shared" si="5"/>
        <v>0</v>
      </c>
      <c r="BG94" s="185">
        <f t="shared" si="6"/>
        <v>0</v>
      </c>
      <c r="BH94" s="185">
        <f t="shared" si="7"/>
        <v>0</v>
      </c>
      <c r="BI94" s="185">
        <f t="shared" si="8"/>
        <v>0</v>
      </c>
      <c r="BJ94" s="23" t="s">
        <v>81</v>
      </c>
      <c r="BK94" s="185">
        <f t="shared" si="9"/>
        <v>0</v>
      </c>
      <c r="BL94" s="23" t="s">
        <v>165</v>
      </c>
      <c r="BM94" s="23" t="s">
        <v>253</v>
      </c>
    </row>
    <row r="95" spans="2:65" s="1" customFormat="1" ht="16.5" customHeight="1">
      <c r="B95" s="173"/>
      <c r="C95" s="174" t="s">
        <v>210</v>
      </c>
      <c r="D95" s="174" t="s">
        <v>160</v>
      </c>
      <c r="E95" s="175" t="s">
        <v>2701</v>
      </c>
      <c r="F95" s="176" t="s">
        <v>2702</v>
      </c>
      <c r="G95" s="177" t="s">
        <v>163</v>
      </c>
      <c r="H95" s="178">
        <v>70</v>
      </c>
      <c r="I95" s="179"/>
      <c r="J95" s="180">
        <f t="shared" si="0"/>
        <v>0</v>
      </c>
      <c r="K95" s="176" t="s">
        <v>5</v>
      </c>
      <c r="L95" s="40"/>
      <c r="M95" s="181" t="s">
        <v>5</v>
      </c>
      <c r="N95" s="182" t="s">
        <v>44</v>
      </c>
      <c r="O95" s="41"/>
      <c r="P95" s="183">
        <f t="shared" si="1"/>
        <v>0</v>
      </c>
      <c r="Q95" s="183">
        <v>0</v>
      </c>
      <c r="R95" s="183">
        <f t="shared" si="2"/>
        <v>0</v>
      </c>
      <c r="S95" s="183">
        <v>0</v>
      </c>
      <c r="T95" s="184">
        <f t="shared" si="3"/>
        <v>0</v>
      </c>
      <c r="AR95" s="23" t="s">
        <v>165</v>
      </c>
      <c r="AT95" s="23" t="s">
        <v>160</v>
      </c>
      <c r="AU95" s="23" t="s">
        <v>158</v>
      </c>
      <c r="AY95" s="23" t="s">
        <v>157</v>
      </c>
      <c r="BE95" s="185">
        <f t="shared" si="4"/>
        <v>0</v>
      </c>
      <c r="BF95" s="185">
        <f t="shared" si="5"/>
        <v>0</v>
      </c>
      <c r="BG95" s="185">
        <f t="shared" si="6"/>
        <v>0</v>
      </c>
      <c r="BH95" s="185">
        <f t="shared" si="7"/>
        <v>0</v>
      </c>
      <c r="BI95" s="185">
        <f t="shared" si="8"/>
        <v>0</v>
      </c>
      <c r="BJ95" s="23" t="s">
        <v>81</v>
      </c>
      <c r="BK95" s="185">
        <f t="shared" si="9"/>
        <v>0</v>
      </c>
      <c r="BL95" s="23" t="s">
        <v>165</v>
      </c>
      <c r="BM95" s="23" t="s">
        <v>264</v>
      </c>
    </row>
    <row r="96" spans="2:65" s="1" customFormat="1" ht="16.5" customHeight="1">
      <c r="B96" s="173"/>
      <c r="C96" s="174" t="s">
        <v>215</v>
      </c>
      <c r="D96" s="174" t="s">
        <v>160</v>
      </c>
      <c r="E96" s="175" t="s">
        <v>2703</v>
      </c>
      <c r="F96" s="176" t="s">
        <v>2704</v>
      </c>
      <c r="G96" s="177" t="s">
        <v>163</v>
      </c>
      <c r="H96" s="178">
        <v>98</v>
      </c>
      <c r="I96" s="179"/>
      <c r="J96" s="180">
        <f t="shared" si="0"/>
        <v>0</v>
      </c>
      <c r="K96" s="176" t="s">
        <v>5</v>
      </c>
      <c r="L96" s="40"/>
      <c r="M96" s="181" t="s">
        <v>5</v>
      </c>
      <c r="N96" s="182" t="s">
        <v>44</v>
      </c>
      <c r="O96" s="41"/>
      <c r="P96" s="183">
        <f t="shared" si="1"/>
        <v>0</v>
      </c>
      <c r="Q96" s="183">
        <v>0</v>
      </c>
      <c r="R96" s="183">
        <f t="shared" si="2"/>
        <v>0</v>
      </c>
      <c r="S96" s="183">
        <v>0</v>
      </c>
      <c r="T96" s="184">
        <f t="shared" si="3"/>
        <v>0</v>
      </c>
      <c r="AR96" s="23" t="s">
        <v>165</v>
      </c>
      <c r="AT96" s="23" t="s">
        <v>160</v>
      </c>
      <c r="AU96" s="23" t="s">
        <v>158</v>
      </c>
      <c r="AY96" s="23" t="s">
        <v>157</v>
      </c>
      <c r="BE96" s="185">
        <f t="shared" si="4"/>
        <v>0</v>
      </c>
      <c r="BF96" s="185">
        <f t="shared" si="5"/>
        <v>0</v>
      </c>
      <c r="BG96" s="185">
        <f t="shared" si="6"/>
        <v>0</v>
      </c>
      <c r="BH96" s="185">
        <f t="shared" si="7"/>
        <v>0</v>
      </c>
      <c r="BI96" s="185">
        <f t="shared" si="8"/>
        <v>0</v>
      </c>
      <c r="BJ96" s="23" t="s">
        <v>81</v>
      </c>
      <c r="BK96" s="185">
        <f t="shared" si="9"/>
        <v>0</v>
      </c>
      <c r="BL96" s="23" t="s">
        <v>165</v>
      </c>
      <c r="BM96" s="23" t="s">
        <v>274</v>
      </c>
    </row>
    <row r="97" spans="2:65" s="1" customFormat="1" ht="16.5" customHeight="1">
      <c r="B97" s="173"/>
      <c r="C97" s="174" t="s">
        <v>220</v>
      </c>
      <c r="D97" s="174" t="s">
        <v>160</v>
      </c>
      <c r="E97" s="175" t="s">
        <v>2705</v>
      </c>
      <c r="F97" s="176" t="s">
        <v>2706</v>
      </c>
      <c r="G97" s="177" t="s">
        <v>163</v>
      </c>
      <c r="H97" s="178">
        <v>175</v>
      </c>
      <c r="I97" s="179"/>
      <c r="J97" s="180">
        <f t="shared" si="0"/>
        <v>0</v>
      </c>
      <c r="K97" s="176" t="s">
        <v>5</v>
      </c>
      <c r="L97" s="40"/>
      <c r="M97" s="181" t="s">
        <v>5</v>
      </c>
      <c r="N97" s="182" t="s">
        <v>44</v>
      </c>
      <c r="O97" s="41"/>
      <c r="P97" s="183">
        <f t="shared" si="1"/>
        <v>0</v>
      </c>
      <c r="Q97" s="183">
        <v>0</v>
      </c>
      <c r="R97" s="183">
        <f t="shared" si="2"/>
        <v>0</v>
      </c>
      <c r="S97" s="183">
        <v>0</v>
      </c>
      <c r="T97" s="184">
        <f t="shared" si="3"/>
        <v>0</v>
      </c>
      <c r="AR97" s="23" t="s">
        <v>165</v>
      </c>
      <c r="AT97" s="23" t="s">
        <v>160</v>
      </c>
      <c r="AU97" s="23" t="s">
        <v>158</v>
      </c>
      <c r="AY97" s="23" t="s">
        <v>157</v>
      </c>
      <c r="BE97" s="185">
        <f t="shared" si="4"/>
        <v>0</v>
      </c>
      <c r="BF97" s="185">
        <f t="shared" si="5"/>
        <v>0</v>
      </c>
      <c r="BG97" s="185">
        <f t="shared" si="6"/>
        <v>0</v>
      </c>
      <c r="BH97" s="185">
        <f t="shared" si="7"/>
        <v>0</v>
      </c>
      <c r="BI97" s="185">
        <f t="shared" si="8"/>
        <v>0</v>
      </c>
      <c r="BJ97" s="23" t="s">
        <v>81</v>
      </c>
      <c r="BK97" s="185">
        <f t="shared" si="9"/>
        <v>0</v>
      </c>
      <c r="BL97" s="23" t="s">
        <v>165</v>
      </c>
      <c r="BM97" s="23" t="s">
        <v>283</v>
      </c>
    </row>
    <row r="98" spans="2:65" s="1" customFormat="1" ht="16.5" customHeight="1">
      <c r="B98" s="173"/>
      <c r="C98" s="174" t="s">
        <v>228</v>
      </c>
      <c r="D98" s="174" t="s">
        <v>160</v>
      </c>
      <c r="E98" s="175" t="s">
        <v>2707</v>
      </c>
      <c r="F98" s="176" t="s">
        <v>2708</v>
      </c>
      <c r="G98" s="177" t="s">
        <v>458</v>
      </c>
      <c r="H98" s="178">
        <v>175</v>
      </c>
      <c r="I98" s="179"/>
      <c r="J98" s="180">
        <f t="shared" si="0"/>
        <v>0</v>
      </c>
      <c r="K98" s="176" t="s">
        <v>5</v>
      </c>
      <c r="L98" s="40"/>
      <c r="M98" s="181" t="s">
        <v>5</v>
      </c>
      <c r="N98" s="182" t="s">
        <v>44</v>
      </c>
      <c r="O98" s="41"/>
      <c r="P98" s="183">
        <f t="shared" si="1"/>
        <v>0</v>
      </c>
      <c r="Q98" s="183">
        <v>0</v>
      </c>
      <c r="R98" s="183">
        <f t="shared" si="2"/>
        <v>0</v>
      </c>
      <c r="S98" s="183">
        <v>0</v>
      </c>
      <c r="T98" s="184">
        <f t="shared" si="3"/>
        <v>0</v>
      </c>
      <c r="AR98" s="23" t="s">
        <v>165</v>
      </c>
      <c r="AT98" s="23" t="s">
        <v>160</v>
      </c>
      <c r="AU98" s="23" t="s">
        <v>158</v>
      </c>
      <c r="AY98" s="23" t="s">
        <v>157</v>
      </c>
      <c r="BE98" s="185">
        <f t="shared" si="4"/>
        <v>0</v>
      </c>
      <c r="BF98" s="185">
        <f t="shared" si="5"/>
        <v>0</v>
      </c>
      <c r="BG98" s="185">
        <f t="shared" si="6"/>
        <v>0</v>
      </c>
      <c r="BH98" s="185">
        <f t="shared" si="7"/>
        <v>0</v>
      </c>
      <c r="BI98" s="185">
        <f t="shared" si="8"/>
        <v>0</v>
      </c>
      <c r="BJ98" s="23" t="s">
        <v>81</v>
      </c>
      <c r="BK98" s="185">
        <f t="shared" si="9"/>
        <v>0</v>
      </c>
      <c r="BL98" s="23" t="s">
        <v>165</v>
      </c>
      <c r="BM98" s="23" t="s">
        <v>297</v>
      </c>
    </row>
    <row r="99" spans="2:65" s="1" customFormat="1" ht="16.5" customHeight="1">
      <c r="B99" s="173"/>
      <c r="C99" s="174" t="s">
        <v>239</v>
      </c>
      <c r="D99" s="174" t="s">
        <v>160</v>
      </c>
      <c r="E99" s="175" t="s">
        <v>2709</v>
      </c>
      <c r="F99" s="176" t="s">
        <v>2710</v>
      </c>
      <c r="G99" s="177" t="s">
        <v>458</v>
      </c>
      <c r="H99" s="178">
        <v>175</v>
      </c>
      <c r="I99" s="179"/>
      <c r="J99" s="180">
        <f t="shared" si="0"/>
        <v>0</v>
      </c>
      <c r="K99" s="176" t="s">
        <v>5</v>
      </c>
      <c r="L99" s="40"/>
      <c r="M99" s="181" t="s">
        <v>5</v>
      </c>
      <c r="N99" s="182" t="s">
        <v>44</v>
      </c>
      <c r="O99" s="41"/>
      <c r="P99" s="183">
        <f t="shared" si="1"/>
        <v>0</v>
      </c>
      <c r="Q99" s="183">
        <v>0</v>
      </c>
      <c r="R99" s="183">
        <f t="shared" si="2"/>
        <v>0</v>
      </c>
      <c r="S99" s="183">
        <v>0</v>
      </c>
      <c r="T99" s="184">
        <f t="shared" si="3"/>
        <v>0</v>
      </c>
      <c r="AR99" s="23" t="s">
        <v>165</v>
      </c>
      <c r="AT99" s="23" t="s">
        <v>160</v>
      </c>
      <c r="AU99" s="23" t="s">
        <v>158</v>
      </c>
      <c r="AY99" s="23" t="s">
        <v>157</v>
      </c>
      <c r="BE99" s="185">
        <f t="shared" si="4"/>
        <v>0</v>
      </c>
      <c r="BF99" s="185">
        <f t="shared" si="5"/>
        <v>0</v>
      </c>
      <c r="BG99" s="185">
        <f t="shared" si="6"/>
        <v>0</v>
      </c>
      <c r="BH99" s="185">
        <f t="shared" si="7"/>
        <v>0</v>
      </c>
      <c r="BI99" s="185">
        <f t="shared" si="8"/>
        <v>0</v>
      </c>
      <c r="BJ99" s="23" t="s">
        <v>81</v>
      </c>
      <c r="BK99" s="185">
        <f t="shared" si="9"/>
        <v>0</v>
      </c>
      <c r="BL99" s="23" t="s">
        <v>165</v>
      </c>
      <c r="BM99" s="23" t="s">
        <v>310</v>
      </c>
    </row>
    <row r="100" spans="2:65" s="1" customFormat="1" ht="16.5" customHeight="1">
      <c r="B100" s="173"/>
      <c r="C100" s="174" t="s">
        <v>244</v>
      </c>
      <c r="D100" s="174" t="s">
        <v>160</v>
      </c>
      <c r="E100" s="175" t="s">
        <v>2711</v>
      </c>
      <c r="F100" s="176" t="s">
        <v>2712</v>
      </c>
      <c r="G100" s="177" t="s">
        <v>163</v>
      </c>
      <c r="H100" s="178">
        <v>2</v>
      </c>
      <c r="I100" s="179"/>
      <c r="J100" s="180">
        <f t="shared" si="0"/>
        <v>0</v>
      </c>
      <c r="K100" s="176" t="s">
        <v>5</v>
      </c>
      <c r="L100" s="40"/>
      <c r="M100" s="181" t="s">
        <v>5</v>
      </c>
      <c r="N100" s="182" t="s">
        <v>44</v>
      </c>
      <c r="O100" s="41"/>
      <c r="P100" s="183">
        <f t="shared" si="1"/>
        <v>0</v>
      </c>
      <c r="Q100" s="183">
        <v>0</v>
      </c>
      <c r="R100" s="183">
        <f t="shared" si="2"/>
        <v>0</v>
      </c>
      <c r="S100" s="183">
        <v>0</v>
      </c>
      <c r="T100" s="184">
        <f t="shared" si="3"/>
        <v>0</v>
      </c>
      <c r="AR100" s="23" t="s">
        <v>165</v>
      </c>
      <c r="AT100" s="23" t="s">
        <v>160</v>
      </c>
      <c r="AU100" s="23" t="s">
        <v>158</v>
      </c>
      <c r="AY100" s="23" t="s">
        <v>157</v>
      </c>
      <c r="BE100" s="185">
        <f t="shared" si="4"/>
        <v>0</v>
      </c>
      <c r="BF100" s="185">
        <f t="shared" si="5"/>
        <v>0</v>
      </c>
      <c r="BG100" s="185">
        <f t="shared" si="6"/>
        <v>0</v>
      </c>
      <c r="BH100" s="185">
        <f t="shared" si="7"/>
        <v>0</v>
      </c>
      <c r="BI100" s="185">
        <f t="shared" si="8"/>
        <v>0</v>
      </c>
      <c r="BJ100" s="23" t="s">
        <v>81</v>
      </c>
      <c r="BK100" s="185">
        <f t="shared" si="9"/>
        <v>0</v>
      </c>
      <c r="BL100" s="23" t="s">
        <v>165</v>
      </c>
      <c r="BM100" s="23" t="s">
        <v>341</v>
      </c>
    </row>
    <row r="101" spans="2:65" s="1" customFormat="1" ht="16.5" customHeight="1">
      <c r="B101" s="173"/>
      <c r="C101" s="174" t="s">
        <v>11</v>
      </c>
      <c r="D101" s="174" t="s">
        <v>160</v>
      </c>
      <c r="E101" s="175" t="s">
        <v>2713</v>
      </c>
      <c r="F101" s="176" t="s">
        <v>2714</v>
      </c>
      <c r="G101" s="177" t="s">
        <v>163</v>
      </c>
      <c r="H101" s="178">
        <v>2</v>
      </c>
      <c r="I101" s="179"/>
      <c r="J101" s="180">
        <f t="shared" si="0"/>
        <v>0</v>
      </c>
      <c r="K101" s="176" t="s">
        <v>5</v>
      </c>
      <c r="L101" s="40"/>
      <c r="M101" s="181" t="s">
        <v>5</v>
      </c>
      <c r="N101" s="182" t="s">
        <v>44</v>
      </c>
      <c r="O101" s="41"/>
      <c r="P101" s="183">
        <f t="shared" si="1"/>
        <v>0</v>
      </c>
      <c r="Q101" s="183">
        <v>0</v>
      </c>
      <c r="R101" s="183">
        <f t="shared" si="2"/>
        <v>0</v>
      </c>
      <c r="S101" s="183">
        <v>0</v>
      </c>
      <c r="T101" s="184">
        <f t="shared" si="3"/>
        <v>0</v>
      </c>
      <c r="AR101" s="23" t="s">
        <v>165</v>
      </c>
      <c r="AT101" s="23" t="s">
        <v>160</v>
      </c>
      <c r="AU101" s="23" t="s">
        <v>158</v>
      </c>
      <c r="AY101" s="23" t="s">
        <v>157</v>
      </c>
      <c r="BE101" s="185">
        <f t="shared" si="4"/>
        <v>0</v>
      </c>
      <c r="BF101" s="185">
        <f t="shared" si="5"/>
        <v>0</v>
      </c>
      <c r="BG101" s="185">
        <f t="shared" si="6"/>
        <v>0</v>
      </c>
      <c r="BH101" s="185">
        <f t="shared" si="7"/>
        <v>0</v>
      </c>
      <c r="BI101" s="185">
        <f t="shared" si="8"/>
        <v>0</v>
      </c>
      <c r="BJ101" s="23" t="s">
        <v>81</v>
      </c>
      <c r="BK101" s="185">
        <f t="shared" si="9"/>
        <v>0</v>
      </c>
      <c r="BL101" s="23" t="s">
        <v>165</v>
      </c>
      <c r="BM101" s="23" t="s">
        <v>412</v>
      </c>
    </row>
    <row r="102" spans="2:65" s="1" customFormat="1" ht="16.5" customHeight="1">
      <c r="B102" s="173"/>
      <c r="C102" s="174" t="s">
        <v>253</v>
      </c>
      <c r="D102" s="174" t="s">
        <v>160</v>
      </c>
      <c r="E102" s="175" t="s">
        <v>2715</v>
      </c>
      <c r="F102" s="176" t="s">
        <v>2716</v>
      </c>
      <c r="G102" s="177" t="s">
        <v>163</v>
      </c>
      <c r="H102" s="178">
        <v>4</v>
      </c>
      <c r="I102" s="179"/>
      <c r="J102" s="180">
        <f t="shared" si="0"/>
        <v>0</v>
      </c>
      <c r="K102" s="176" t="s">
        <v>5</v>
      </c>
      <c r="L102" s="40"/>
      <c r="M102" s="181" t="s">
        <v>5</v>
      </c>
      <c r="N102" s="182" t="s">
        <v>44</v>
      </c>
      <c r="O102" s="41"/>
      <c r="P102" s="183">
        <f t="shared" si="1"/>
        <v>0</v>
      </c>
      <c r="Q102" s="183">
        <v>0</v>
      </c>
      <c r="R102" s="183">
        <f t="shared" si="2"/>
        <v>0</v>
      </c>
      <c r="S102" s="183">
        <v>0</v>
      </c>
      <c r="T102" s="184">
        <f t="shared" si="3"/>
        <v>0</v>
      </c>
      <c r="AR102" s="23" t="s">
        <v>165</v>
      </c>
      <c r="AT102" s="23" t="s">
        <v>160</v>
      </c>
      <c r="AU102" s="23" t="s">
        <v>158</v>
      </c>
      <c r="AY102" s="23" t="s">
        <v>157</v>
      </c>
      <c r="BE102" s="185">
        <f t="shared" si="4"/>
        <v>0</v>
      </c>
      <c r="BF102" s="185">
        <f t="shared" si="5"/>
        <v>0</v>
      </c>
      <c r="BG102" s="185">
        <f t="shared" si="6"/>
        <v>0</v>
      </c>
      <c r="BH102" s="185">
        <f t="shared" si="7"/>
        <v>0</v>
      </c>
      <c r="BI102" s="185">
        <f t="shared" si="8"/>
        <v>0</v>
      </c>
      <c r="BJ102" s="23" t="s">
        <v>81</v>
      </c>
      <c r="BK102" s="185">
        <f t="shared" si="9"/>
        <v>0</v>
      </c>
      <c r="BL102" s="23" t="s">
        <v>165</v>
      </c>
      <c r="BM102" s="23" t="s">
        <v>441</v>
      </c>
    </row>
    <row r="103" spans="2:65" s="1" customFormat="1" ht="16.5" customHeight="1">
      <c r="B103" s="173"/>
      <c r="C103" s="174" t="s">
        <v>259</v>
      </c>
      <c r="D103" s="174" t="s">
        <v>160</v>
      </c>
      <c r="E103" s="175" t="s">
        <v>2717</v>
      </c>
      <c r="F103" s="176" t="s">
        <v>2718</v>
      </c>
      <c r="G103" s="177" t="s">
        <v>163</v>
      </c>
      <c r="H103" s="178">
        <v>2</v>
      </c>
      <c r="I103" s="179"/>
      <c r="J103" s="180">
        <f t="shared" si="0"/>
        <v>0</v>
      </c>
      <c r="K103" s="176" t="s">
        <v>5</v>
      </c>
      <c r="L103" s="40"/>
      <c r="M103" s="181" t="s">
        <v>5</v>
      </c>
      <c r="N103" s="182" t="s">
        <v>44</v>
      </c>
      <c r="O103" s="41"/>
      <c r="P103" s="183">
        <f t="shared" si="1"/>
        <v>0</v>
      </c>
      <c r="Q103" s="183">
        <v>0</v>
      </c>
      <c r="R103" s="183">
        <f t="shared" si="2"/>
        <v>0</v>
      </c>
      <c r="S103" s="183">
        <v>0</v>
      </c>
      <c r="T103" s="184">
        <f t="shared" si="3"/>
        <v>0</v>
      </c>
      <c r="AR103" s="23" t="s">
        <v>165</v>
      </c>
      <c r="AT103" s="23" t="s">
        <v>160</v>
      </c>
      <c r="AU103" s="23" t="s">
        <v>158</v>
      </c>
      <c r="AY103" s="23" t="s">
        <v>157</v>
      </c>
      <c r="BE103" s="185">
        <f t="shared" si="4"/>
        <v>0</v>
      </c>
      <c r="BF103" s="185">
        <f t="shared" si="5"/>
        <v>0</v>
      </c>
      <c r="BG103" s="185">
        <f t="shared" si="6"/>
        <v>0</v>
      </c>
      <c r="BH103" s="185">
        <f t="shared" si="7"/>
        <v>0</v>
      </c>
      <c r="BI103" s="185">
        <f t="shared" si="8"/>
        <v>0</v>
      </c>
      <c r="BJ103" s="23" t="s">
        <v>81</v>
      </c>
      <c r="BK103" s="185">
        <f t="shared" si="9"/>
        <v>0</v>
      </c>
      <c r="BL103" s="23" t="s">
        <v>165</v>
      </c>
      <c r="BM103" s="23" t="s">
        <v>455</v>
      </c>
    </row>
    <row r="104" spans="2:65" s="1" customFormat="1" ht="16.5" customHeight="1">
      <c r="B104" s="173"/>
      <c r="C104" s="174" t="s">
        <v>264</v>
      </c>
      <c r="D104" s="174" t="s">
        <v>160</v>
      </c>
      <c r="E104" s="175" t="s">
        <v>2719</v>
      </c>
      <c r="F104" s="176" t="s">
        <v>2720</v>
      </c>
      <c r="G104" s="177" t="s">
        <v>163</v>
      </c>
      <c r="H104" s="178">
        <v>2</v>
      </c>
      <c r="I104" s="179"/>
      <c r="J104" s="180">
        <f t="shared" si="0"/>
        <v>0</v>
      </c>
      <c r="K104" s="176" t="s">
        <v>5</v>
      </c>
      <c r="L104" s="40"/>
      <c r="M104" s="181" t="s">
        <v>5</v>
      </c>
      <c r="N104" s="182" t="s">
        <v>44</v>
      </c>
      <c r="O104" s="41"/>
      <c r="P104" s="183">
        <f t="shared" si="1"/>
        <v>0</v>
      </c>
      <c r="Q104" s="183">
        <v>0</v>
      </c>
      <c r="R104" s="183">
        <f t="shared" si="2"/>
        <v>0</v>
      </c>
      <c r="S104" s="183">
        <v>0</v>
      </c>
      <c r="T104" s="184">
        <f t="shared" si="3"/>
        <v>0</v>
      </c>
      <c r="AR104" s="23" t="s">
        <v>165</v>
      </c>
      <c r="AT104" s="23" t="s">
        <v>160</v>
      </c>
      <c r="AU104" s="23" t="s">
        <v>158</v>
      </c>
      <c r="AY104" s="23" t="s">
        <v>157</v>
      </c>
      <c r="BE104" s="185">
        <f t="shared" si="4"/>
        <v>0</v>
      </c>
      <c r="BF104" s="185">
        <f t="shared" si="5"/>
        <v>0</v>
      </c>
      <c r="BG104" s="185">
        <f t="shared" si="6"/>
        <v>0</v>
      </c>
      <c r="BH104" s="185">
        <f t="shared" si="7"/>
        <v>0</v>
      </c>
      <c r="BI104" s="185">
        <f t="shared" si="8"/>
        <v>0</v>
      </c>
      <c r="BJ104" s="23" t="s">
        <v>81</v>
      </c>
      <c r="BK104" s="185">
        <f t="shared" si="9"/>
        <v>0</v>
      </c>
      <c r="BL104" s="23" t="s">
        <v>165</v>
      </c>
      <c r="BM104" s="23" t="s">
        <v>466</v>
      </c>
    </row>
    <row r="105" spans="2:63" s="10" customFormat="1" ht="22.35" customHeight="1">
      <c r="B105" s="160"/>
      <c r="D105" s="161" t="s">
        <v>72</v>
      </c>
      <c r="E105" s="171" t="s">
        <v>2721</v>
      </c>
      <c r="F105" s="171" t="s">
        <v>2722</v>
      </c>
      <c r="I105" s="163"/>
      <c r="J105" s="172">
        <f>BK105</f>
        <v>0</v>
      </c>
      <c r="L105" s="160"/>
      <c r="M105" s="165"/>
      <c r="N105" s="166"/>
      <c r="O105" s="166"/>
      <c r="P105" s="167">
        <f>SUM(P106:P107)</f>
        <v>0</v>
      </c>
      <c r="Q105" s="166"/>
      <c r="R105" s="167">
        <f>SUM(R106:R107)</f>
        <v>0</v>
      </c>
      <c r="S105" s="166"/>
      <c r="T105" s="168">
        <f>SUM(T106:T107)</f>
        <v>0</v>
      </c>
      <c r="AR105" s="161" t="s">
        <v>81</v>
      </c>
      <c r="AT105" s="169" t="s">
        <v>72</v>
      </c>
      <c r="AU105" s="169" t="s">
        <v>83</v>
      </c>
      <c r="AY105" s="161" t="s">
        <v>157</v>
      </c>
      <c r="BK105" s="170">
        <f>SUM(BK106:BK107)</f>
        <v>0</v>
      </c>
    </row>
    <row r="106" spans="2:65" s="1" customFormat="1" ht="25.5" customHeight="1">
      <c r="B106" s="173"/>
      <c r="C106" s="174" t="s">
        <v>269</v>
      </c>
      <c r="D106" s="174" t="s">
        <v>160</v>
      </c>
      <c r="E106" s="175" t="s">
        <v>2723</v>
      </c>
      <c r="F106" s="176" t="s">
        <v>2724</v>
      </c>
      <c r="G106" s="177" t="s">
        <v>163</v>
      </c>
      <c r="H106" s="178">
        <v>2</v>
      </c>
      <c r="I106" s="179"/>
      <c r="J106" s="180">
        <f>ROUND(I106*H106,2)</f>
        <v>0</v>
      </c>
      <c r="K106" s="176" t="s">
        <v>5</v>
      </c>
      <c r="L106" s="40"/>
      <c r="M106" s="181" t="s">
        <v>5</v>
      </c>
      <c r="N106" s="182" t="s">
        <v>44</v>
      </c>
      <c r="O106" s="41"/>
      <c r="P106" s="183">
        <f>O106*H106</f>
        <v>0</v>
      </c>
      <c r="Q106" s="183">
        <v>0</v>
      </c>
      <c r="R106" s="183">
        <f>Q106*H106</f>
        <v>0</v>
      </c>
      <c r="S106" s="183">
        <v>0</v>
      </c>
      <c r="T106" s="184">
        <f>S106*H106</f>
        <v>0</v>
      </c>
      <c r="AR106" s="23" t="s">
        <v>165</v>
      </c>
      <c r="AT106" s="23" t="s">
        <v>160</v>
      </c>
      <c r="AU106" s="23" t="s">
        <v>158</v>
      </c>
      <c r="AY106" s="23" t="s">
        <v>157</v>
      </c>
      <c r="BE106" s="185">
        <f>IF(N106="základní",J106,0)</f>
        <v>0</v>
      </c>
      <c r="BF106" s="185">
        <f>IF(N106="snížená",J106,0)</f>
        <v>0</v>
      </c>
      <c r="BG106" s="185">
        <f>IF(N106="zákl. přenesená",J106,0)</f>
        <v>0</v>
      </c>
      <c r="BH106" s="185">
        <f>IF(N106="sníž. přenesená",J106,0)</f>
        <v>0</v>
      </c>
      <c r="BI106" s="185">
        <f>IF(N106="nulová",J106,0)</f>
        <v>0</v>
      </c>
      <c r="BJ106" s="23" t="s">
        <v>81</v>
      </c>
      <c r="BK106" s="185">
        <f>ROUND(I106*H106,2)</f>
        <v>0</v>
      </c>
      <c r="BL106" s="23" t="s">
        <v>165</v>
      </c>
      <c r="BM106" s="23" t="s">
        <v>476</v>
      </c>
    </row>
    <row r="107" spans="2:65" s="1" customFormat="1" ht="25.5" customHeight="1">
      <c r="B107" s="173"/>
      <c r="C107" s="174" t="s">
        <v>274</v>
      </c>
      <c r="D107" s="174" t="s">
        <v>160</v>
      </c>
      <c r="E107" s="175" t="s">
        <v>2725</v>
      </c>
      <c r="F107" s="176" t="s">
        <v>2726</v>
      </c>
      <c r="G107" s="177" t="s">
        <v>163</v>
      </c>
      <c r="H107" s="178">
        <v>1</v>
      </c>
      <c r="I107" s="179"/>
      <c r="J107" s="180">
        <f>ROUND(I107*H107,2)</f>
        <v>0</v>
      </c>
      <c r="K107" s="176" t="s">
        <v>5</v>
      </c>
      <c r="L107" s="40"/>
      <c r="M107" s="181" t="s">
        <v>5</v>
      </c>
      <c r="N107" s="182" t="s">
        <v>44</v>
      </c>
      <c r="O107" s="41"/>
      <c r="P107" s="183">
        <f>O107*H107</f>
        <v>0</v>
      </c>
      <c r="Q107" s="183">
        <v>0</v>
      </c>
      <c r="R107" s="183">
        <f>Q107*H107</f>
        <v>0</v>
      </c>
      <c r="S107" s="183">
        <v>0</v>
      </c>
      <c r="T107" s="184">
        <f>S107*H107</f>
        <v>0</v>
      </c>
      <c r="AR107" s="23" t="s">
        <v>165</v>
      </c>
      <c r="AT107" s="23" t="s">
        <v>160</v>
      </c>
      <c r="AU107" s="23" t="s">
        <v>158</v>
      </c>
      <c r="AY107" s="23" t="s">
        <v>157</v>
      </c>
      <c r="BE107" s="185">
        <f>IF(N107="základní",J107,0)</f>
        <v>0</v>
      </c>
      <c r="BF107" s="185">
        <f>IF(N107="snížená",J107,0)</f>
        <v>0</v>
      </c>
      <c r="BG107" s="185">
        <f>IF(N107="zákl. přenesená",J107,0)</f>
        <v>0</v>
      </c>
      <c r="BH107" s="185">
        <f>IF(N107="sníž. přenesená",J107,0)</f>
        <v>0</v>
      </c>
      <c r="BI107" s="185">
        <f>IF(N107="nulová",J107,0)</f>
        <v>0</v>
      </c>
      <c r="BJ107" s="23" t="s">
        <v>81</v>
      </c>
      <c r="BK107" s="185">
        <f>ROUND(I107*H107,2)</f>
        <v>0</v>
      </c>
      <c r="BL107" s="23" t="s">
        <v>165</v>
      </c>
      <c r="BM107" s="23" t="s">
        <v>485</v>
      </c>
    </row>
    <row r="108" spans="2:63" s="10" customFormat="1" ht="22.35" customHeight="1">
      <c r="B108" s="160"/>
      <c r="D108" s="161" t="s">
        <v>72</v>
      </c>
      <c r="E108" s="171" t="s">
        <v>2727</v>
      </c>
      <c r="F108" s="171" t="s">
        <v>2728</v>
      </c>
      <c r="I108" s="163"/>
      <c r="J108" s="172">
        <f>BK108</f>
        <v>0</v>
      </c>
      <c r="L108" s="160"/>
      <c r="M108" s="165"/>
      <c r="N108" s="166"/>
      <c r="O108" s="166"/>
      <c r="P108" s="167">
        <f>SUM(P109:P111)</f>
        <v>0</v>
      </c>
      <c r="Q108" s="166"/>
      <c r="R108" s="167">
        <f>SUM(R109:R111)</f>
        <v>0</v>
      </c>
      <c r="S108" s="166"/>
      <c r="T108" s="168">
        <f>SUM(T109:T111)</f>
        <v>0</v>
      </c>
      <c r="AR108" s="161" t="s">
        <v>81</v>
      </c>
      <c r="AT108" s="169" t="s">
        <v>72</v>
      </c>
      <c r="AU108" s="169" t="s">
        <v>83</v>
      </c>
      <c r="AY108" s="161" t="s">
        <v>157</v>
      </c>
      <c r="BK108" s="170">
        <f>SUM(BK109:BK111)</f>
        <v>0</v>
      </c>
    </row>
    <row r="109" spans="2:65" s="1" customFormat="1" ht="16.5" customHeight="1">
      <c r="B109" s="173"/>
      <c r="C109" s="174" t="s">
        <v>10</v>
      </c>
      <c r="D109" s="174" t="s">
        <v>160</v>
      </c>
      <c r="E109" s="175" t="s">
        <v>2729</v>
      </c>
      <c r="F109" s="176" t="s">
        <v>2730</v>
      </c>
      <c r="G109" s="177" t="s">
        <v>163</v>
      </c>
      <c r="H109" s="178">
        <v>1</v>
      </c>
      <c r="I109" s="179"/>
      <c r="J109" s="180">
        <f>ROUND(I109*H109,2)</f>
        <v>0</v>
      </c>
      <c r="K109" s="176" t="s">
        <v>5</v>
      </c>
      <c r="L109" s="40"/>
      <c r="M109" s="181" t="s">
        <v>5</v>
      </c>
      <c r="N109" s="182" t="s">
        <v>44</v>
      </c>
      <c r="O109" s="41"/>
      <c r="P109" s="183">
        <f>O109*H109</f>
        <v>0</v>
      </c>
      <c r="Q109" s="183">
        <v>0</v>
      </c>
      <c r="R109" s="183">
        <f>Q109*H109</f>
        <v>0</v>
      </c>
      <c r="S109" s="183">
        <v>0</v>
      </c>
      <c r="T109" s="184">
        <f>S109*H109</f>
        <v>0</v>
      </c>
      <c r="AR109" s="23" t="s">
        <v>165</v>
      </c>
      <c r="AT109" s="23" t="s">
        <v>160</v>
      </c>
      <c r="AU109" s="23" t="s">
        <v>158</v>
      </c>
      <c r="AY109" s="23" t="s">
        <v>157</v>
      </c>
      <c r="BE109" s="185">
        <f>IF(N109="základní",J109,0)</f>
        <v>0</v>
      </c>
      <c r="BF109" s="185">
        <f>IF(N109="snížená",J109,0)</f>
        <v>0</v>
      </c>
      <c r="BG109" s="185">
        <f>IF(N109="zákl. přenesená",J109,0)</f>
        <v>0</v>
      </c>
      <c r="BH109" s="185">
        <f>IF(N109="sníž. přenesená",J109,0)</f>
        <v>0</v>
      </c>
      <c r="BI109" s="185">
        <f>IF(N109="nulová",J109,0)</f>
        <v>0</v>
      </c>
      <c r="BJ109" s="23" t="s">
        <v>81</v>
      </c>
      <c r="BK109" s="185">
        <f>ROUND(I109*H109,2)</f>
        <v>0</v>
      </c>
      <c r="BL109" s="23" t="s">
        <v>165</v>
      </c>
      <c r="BM109" s="23" t="s">
        <v>496</v>
      </c>
    </row>
    <row r="110" spans="2:65" s="1" customFormat="1" ht="51" customHeight="1">
      <c r="B110" s="173"/>
      <c r="C110" s="174" t="s">
        <v>283</v>
      </c>
      <c r="D110" s="174" t="s">
        <v>160</v>
      </c>
      <c r="E110" s="175" t="s">
        <v>2731</v>
      </c>
      <c r="F110" s="176" t="s">
        <v>2732</v>
      </c>
      <c r="G110" s="177" t="s">
        <v>163</v>
      </c>
      <c r="H110" s="178">
        <v>2</v>
      </c>
      <c r="I110" s="179"/>
      <c r="J110" s="180">
        <f>ROUND(I110*H110,2)</f>
        <v>0</v>
      </c>
      <c r="K110" s="176" t="s">
        <v>5</v>
      </c>
      <c r="L110" s="40"/>
      <c r="M110" s="181" t="s">
        <v>5</v>
      </c>
      <c r="N110" s="182" t="s">
        <v>44</v>
      </c>
      <c r="O110" s="41"/>
      <c r="P110" s="183">
        <f>O110*H110</f>
        <v>0</v>
      </c>
      <c r="Q110" s="183">
        <v>0</v>
      </c>
      <c r="R110" s="183">
        <f>Q110*H110</f>
        <v>0</v>
      </c>
      <c r="S110" s="183">
        <v>0</v>
      </c>
      <c r="T110" s="184">
        <f>S110*H110</f>
        <v>0</v>
      </c>
      <c r="AR110" s="23" t="s">
        <v>165</v>
      </c>
      <c r="AT110" s="23" t="s">
        <v>160</v>
      </c>
      <c r="AU110" s="23" t="s">
        <v>158</v>
      </c>
      <c r="AY110" s="23" t="s">
        <v>157</v>
      </c>
      <c r="BE110" s="185">
        <f>IF(N110="základní",J110,0)</f>
        <v>0</v>
      </c>
      <c r="BF110" s="185">
        <f>IF(N110="snížená",J110,0)</f>
        <v>0</v>
      </c>
      <c r="BG110" s="185">
        <f>IF(N110="zákl. přenesená",J110,0)</f>
        <v>0</v>
      </c>
      <c r="BH110" s="185">
        <f>IF(N110="sníž. přenesená",J110,0)</f>
        <v>0</v>
      </c>
      <c r="BI110" s="185">
        <f>IF(N110="nulová",J110,0)</f>
        <v>0</v>
      </c>
      <c r="BJ110" s="23" t="s">
        <v>81</v>
      </c>
      <c r="BK110" s="185">
        <f>ROUND(I110*H110,2)</f>
        <v>0</v>
      </c>
      <c r="BL110" s="23" t="s">
        <v>165</v>
      </c>
      <c r="BM110" s="23" t="s">
        <v>506</v>
      </c>
    </row>
    <row r="111" spans="2:65" s="1" customFormat="1" ht="51" customHeight="1">
      <c r="B111" s="173"/>
      <c r="C111" s="174" t="s">
        <v>291</v>
      </c>
      <c r="D111" s="174" t="s">
        <v>160</v>
      </c>
      <c r="E111" s="175" t="s">
        <v>2733</v>
      </c>
      <c r="F111" s="176" t="s">
        <v>2734</v>
      </c>
      <c r="G111" s="177" t="s">
        <v>163</v>
      </c>
      <c r="H111" s="178">
        <v>9</v>
      </c>
      <c r="I111" s="179"/>
      <c r="J111" s="180">
        <f>ROUND(I111*H111,2)</f>
        <v>0</v>
      </c>
      <c r="K111" s="176" t="s">
        <v>5</v>
      </c>
      <c r="L111" s="40"/>
      <c r="M111" s="181" t="s">
        <v>5</v>
      </c>
      <c r="N111" s="182" t="s">
        <v>44</v>
      </c>
      <c r="O111" s="41"/>
      <c r="P111" s="183">
        <f>O111*H111</f>
        <v>0</v>
      </c>
      <c r="Q111" s="183">
        <v>0</v>
      </c>
      <c r="R111" s="183">
        <f>Q111*H111</f>
        <v>0</v>
      </c>
      <c r="S111" s="183">
        <v>0</v>
      </c>
      <c r="T111" s="184">
        <f>S111*H111</f>
        <v>0</v>
      </c>
      <c r="AR111" s="23" t="s">
        <v>165</v>
      </c>
      <c r="AT111" s="23" t="s">
        <v>160</v>
      </c>
      <c r="AU111" s="23" t="s">
        <v>158</v>
      </c>
      <c r="AY111" s="23" t="s">
        <v>157</v>
      </c>
      <c r="BE111" s="185">
        <f>IF(N111="základní",J111,0)</f>
        <v>0</v>
      </c>
      <c r="BF111" s="185">
        <f>IF(N111="snížená",J111,0)</f>
        <v>0</v>
      </c>
      <c r="BG111" s="185">
        <f>IF(N111="zákl. přenesená",J111,0)</f>
        <v>0</v>
      </c>
      <c r="BH111" s="185">
        <f>IF(N111="sníž. přenesená",J111,0)</f>
        <v>0</v>
      </c>
      <c r="BI111" s="185">
        <f>IF(N111="nulová",J111,0)</f>
        <v>0</v>
      </c>
      <c r="BJ111" s="23" t="s">
        <v>81</v>
      </c>
      <c r="BK111" s="185">
        <f>ROUND(I111*H111,2)</f>
        <v>0</v>
      </c>
      <c r="BL111" s="23" t="s">
        <v>165</v>
      </c>
      <c r="BM111" s="23" t="s">
        <v>513</v>
      </c>
    </row>
    <row r="112" spans="2:63" s="10" customFormat="1" ht="22.35" customHeight="1">
      <c r="B112" s="160"/>
      <c r="D112" s="161" t="s">
        <v>72</v>
      </c>
      <c r="E112" s="171" t="s">
        <v>2735</v>
      </c>
      <c r="F112" s="171" t="s">
        <v>2736</v>
      </c>
      <c r="I112" s="163"/>
      <c r="J112" s="172">
        <f>BK112</f>
        <v>0</v>
      </c>
      <c r="L112" s="160"/>
      <c r="M112" s="165"/>
      <c r="N112" s="166"/>
      <c r="O112" s="166"/>
      <c r="P112" s="167">
        <f>P113</f>
        <v>0</v>
      </c>
      <c r="Q112" s="166"/>
      <c r="R112" s="167">
        <f>R113</f>
        <v>0</v>
      </c>
      <c r="S112" s="166"/>
      <c r="T112" s="168">
        <f>T113</f>
        <v>0</v>
      </c>
      <c r="AR112" s="161" t="s">
        <v>81</v>
      </c>
      <c r="AT112" s="169" t="s">
        <v>72</v>
      </c>
      <c r="AU112" s="169" t="s">
        <v>83</v>
      </c>
      <c r="AY112" s="161" t="s">
        <v>157</v>
      </c>
      <c r="BK112" s="170">
        <f>BK113</f>
        <v>0</v>
      </c>
    </row>
    <row r="113" spans="2:65" s="1" customFormat="1" ht="16.5" customHeight="1">
      <c r="B113" s="173"/>
      <c r="C113" s="174" t="s">
        <v>297</v>
      </c>
      <c r="D113" s="174" t="s">
        <v>160</v>
      </c>
      <c r="E113" s="175" t="s">
        <v>2737</v>
      </c>
      <c r="F113" s="176" t="s">
        <v>2738</v>
      </c>
      <c r="G113" s="177" t="s">
        <v>163</v>
      </c>
      <c r="H113" s="178">
        <v>9</v>
      </c>
      <c r="I113" s="179"/>
      <c r="J113" s="180">
        <f>ROUND(I113*H113,2)</f>
        <v>0</v>
      </c>
      <c r="K113" s="176" t="s">
        <v>5</v>
      </c>
      <c r="L113" s="40"/>
      <c r="M113" s="181" t="s">
        <v>5</v>
      </c>
      <c r="N113" s="182" t="s">
        <v>44</v>
      </c>
      <c r="O113" s="41"/>
      <c r="P113" s="183">
        <f>O113*H113</f>
        <v>0</v>
      </c>
      <c r="Q113" s="183">
        <v>0</v>
      </c>
      <c r="R113" s="183">
        <f>Q113*H113</f>
        <v>0</v>
      </c>
      <c r="S113" s="183">
        <v>0</v>
      </c>
      <c r="T113" s="184">
        <f>S113*H113</f>
        <v>0</v>
      </c>
      <c r="AR113" s="23" t="s">
        <v>165</v>
      </c>
      <c r="AT113" s="23" t="s">
        <v>160</v>
      </c>
      <c r="AU113" s="23" t="s">
        <v>158</v>
      </c>
      <c r="AY113" s="23" t="s">
        <v>157</v>
      </c>
      <c r="BE113" s="185">
        <f>IF(N113="základní",J113,0)</f>
        <v>0</v>
      </c>
      <c r="BF113" s="185">
        <f>IF(N113="snížená",J113,0)</f>
        <v>0</v>
      </c>
      <c r="BG113" s="185">
        <f>IF(N113="zákl. přenesená",J113,0)</f>
        <v>0</v>
      </c>
      <c r="BH113" s="185">
        <f>IF(N113="sníž. přenesená",J113,0)</f>
        <v>0</v>
      </c>
      <c r="BI113" s="185">
        <f>IF(N113="nulová",J113,0)</f>
        <v>0</v>
      </c>
      <c r="BJ113" s="23" t="s">
        <v>81</v>
      </c>
      <c r="BK113" s="185">
        <f>ROUND(I113*H113,2)</f>
        <v>0</v>
      </c>
      <c r="BL113" s="23" t="s">
        <v>165</v>
      </c>
      <c r="BM113" s="23" t="s">
        <v>524</v>
      </c>
    </row>
    <row r="114" spans="2:63" s="10" customFormat="1" ht="22.35" customHeight="1">
      <c r="B114" s="160"/>
      <c r="D114" s="161" t="s">
        <v>72</v>
      </c>
      <c r="E114" s="171" t="s">
        <v>2739</v>
      </c>
      <c r="F114" s="171" t="s">
        <v>1394</v>
      </c>
      <c r="I114" s="163"/>
      <c r="J114" s="172">
        <f>BK114</f>
        <v>0</v>
      </c>
      <c r="L114" s="160"/>
      <c r="M114" s="165"/>
      <c r="N114" s="166"/>
      <c r="O114" s="166"/>
      <c r="P114" s="167">
        <f>SUM(P115:P118)</f>
        <v>0</v>
      </c>
      <c r="Q114" s="166"/>
      <c r="R114" s="167">
        <f>SUM(R115:R118)</f>
        <v>0</v>
      </c>
      <c r="S114" s="166"/>
      <c r="T114" s="168">
        <f>SUM(T115:T118)</f>
        <v>0</v>
      </c>
      <c r="AR114" s="161" t="s">
        <v>81</v>
      </c>
      <c r="AT114" s="169" t="s">
        <v>72</v>
      </c>
      <c r="AU114" s="169" t="s">
        <v>83</v>
      </c>
      <c r="AY114" s="161" t="s">
        <v>157</v>
      </c>
      <c r="BK114" s="170">
        <f>SUM(BK115:BK118)</f>
        <v>0</v>
      </c>
    </row>
    <row r="115" spans="2:65" s="1" customFormat="1" ht="16.5" customHeight="1">
      <c r="B115" s="173"/>
      <c r="C115" s="174" t="s">
        <v>303</v>
      </c>
      <c r="D115" s="174" t="s">
        <v>160</v>
      </c>
      <c r="E115" s="175" t="s">
        <v>2740</v>
      </c>
      <c r="F115" s="176" t="s">
        <v>2741</v>
      </c>
      <c r="G115" s="177" t="s">
        <v>163</v>
      </c>
      <c r="H115" s="178">
        <v>1</v>
      </c>
      <c r="I115" s="179"/>
      <c r="J115" s="180">
        <f>ROUND(I115*H115,2)</f>
        <v>0</v>
      </c>
      <c r="K115" s="176" t="s">
        <v>5</v>
      </c>
      <c r="L115" s="40"/>
      <c r="M115" s="181" t="s">
        <v>5</v>
      </c>
      <c r="N115" s="182" t="s">
        <v>44</v>
      </c>
      <c r="O115" s="41"/>
      <c r="P115" s="183">
        <f>O115*H115</f>
        <v>0</v>
      </c>
      <c r="Q115" s="183">
        <v>0</v>
      </c>
      <c r="R115" s="183">
        <f>Q115*H115</f>
        <v>0</v>
      </c>
      <c r="S115" s="183">
        <v>0</v>
      </c>
      <c r="T115" s="184">
        <f>S115*H115</f>
        <v>0</v>
      </c>
      <c r="AR115" s="23" t="s">
        <v>165</v>
      </c>
      <c r="AT115" s="23" t="s">
        <v>160</v>
      </c>
      <c r="AU115" s="23" t="s">
        <v>158</v>
      </c>
      <c r="AY115" s="23" t="s">
        <v>157</v>
      </c>
      <c r="BE115" s="185">
        <f>IF(N115="základní",J115,0)</f>
        <v>0</v>
      </c>
      <c r="BF115" s="185">
        <f>IF(N115="snížená",J115,0)</f>
        <v>0</v>
      </c>
      <c r="BG115" s="185">
        <f>IF(N115="zákl. přenesená",J115,0)</f>
        <v>0</v>
      </c>
      <c r="BH115" s="185">
        <f>IF(N115="sníž. přenesená",J115,0)</f>
        <v>0</v>
      </c>
      <c r="BI115" s="185">
        <f>IF(N115="nulová",J115,0)</f>
        <v>0</v>
      </c>
      <c r="BJ115" s="23" t="s">
        <v>81</v>
      </c>
      <c r="BK115" s="185">
        <f>ROUND(I115*H115,2)</f>
        <v>0</v>
      </c>
      <c r="BL115" s="23" t="s">
        <v>165</v>
      </c>
      <c r="BM115" s="23" t="s">
        <v>537</v>
      </c>
    </row>
    <row r="116" spans="2:65" s="1" customFormat="1" ht="16.5" customHeight="1">
      <c r="B116" s="173"/>
      <c r="C116" s="174" t="s">
        <v>310</v>
      </c>
      <c r="D116" s="174" t="s">
        <v>160</v>
      </c>
      <c r="E116" s="175" t="s">
        <v>2742</v>
      </c>
      <c r="F116" s="176" t="s">
        <v>2743</v>
      </c>
      <c r="G116" s="177" t="s">
        <v>163</v>
      </c>
      <c r="H116" s="178">
        <v>1</v>
      </c>
      <c r="I116" s="179"/>
      <c r="J116" s="180">
        <f>ROUND(I116*H116,2)</f>
        <v>0</v>
      </c>
      <c r="K116" s="176" t="s">
        <v>5</v>
      </c>
      <c r="L116" s="40"/>
      <c r="M116" s="181" t="s">
        <v>5</v>
      </c>
      <c r="N116" s="182" t="s">
        <v>44</v>
      </c>
      <c r="O116" s="41"/>
      <c r="P116" s="183">
        <f>O116*H116</f>
        <v>0</v>
      </c>
      <c r="Q116" s="183">
        <v>0</v>
      </c>
      <c r="R116" s="183">
        <f>Q116*H116</f>
        <v>0</v>
      </c>
      <c r="S116" s="183">
        <v>0</v>
      </c>
      <c r="T116" s="184">
        <f>S116*H116</f>
        <v>0</v>
      </c>
      <c r="AR116" s="23" t="s">
        <v>165</v>
      </c>
      <c r="AT116" s="23" t="s">
        <v>160</v>
      </c>
      <c r="AU116" s="23" t="s">
        <v>158</v>
      </c>
      <c r="AY116" s="23" t="s">
        <v>157</v>
      </c>
      <c r="BE116" s="185">
        <f>IF(N116="základní",J116,0)</f>
        <v>0</v>
      </c>
      <c r="BF116" s="185">
        <f>IF(N116="snížená",J116,0)</f>
        <v>0</v>
      </c>
      <c r="BG116" s="185">
        <f>IF(N116="zákl. přenesená",J116,0)</f>
        <v>0</v>
      </c>
      <c r="BH116" s="185">
        <f>IF(N116="sníž. přenesená",J116,0)</f>
        <v>0</v>
      </c>
      <c r="BI116" s="185">
        <f>IF(N116="nulová",J116,0)</f>
        <v>0</v>
      </c>
      <c r="BJ116" s="23" t="s">
        <v>81</v>
      </c>
      <c r="BK116" s="185">
        <f>ROUND(I116*H116,2)</f>
        <v>0</v>
      </c>
      <c r="BL116" s="23" t="s">
        <v>165</v>
      </c>
      <c r="BM116" s="23" t="s">
        <v>548</v>
      </c>
    </row>
    <row r="117" spans="2:65" s="1" customFormat="1" ht="16.5" customHeight="1">
      <c r="B117" s="173"/>
      <c r="C117" s="174" t="s">
        <v>315</v>
      </c>
      <c r="D117" s="174" t="s">
        <v>160</v>
      </c>
      <c r="E117" s="175" t="s">
        <v>2744</v>
      </c>
      <c r="F117" s="176" t="s">
        <v>2745</v>
      </c>
      <c r="G117" s="177" t="s">
        <v>163</v>
      </c>
      <c r="H117" s="178">
        <v>1</v>
      </c>
      <c r="I117" s="179"/>
      <c r="J117" s="180">
        <f>ROUND(I117*H117,2)</f>
        <v>0</v>
      </c>
      <c r="K117" s="176" t="s">
        <v>5</v>
      </c>
      <c r="L117" s="40"/>
      <c r="M117" s="181" t="s">
        <v>5</v>
      </c>
      <c r="N117" s="182" t="s">
        <v>44</v>
      </c>
      <c r="O117" s="41"/>
      <c r="P117" s="183">
        <f>O117*H117</f>
        <v>0</v>
      </c>
      <c r="Q117" s="183">
        <v>0</v>
      </c>
      <c r="R117" s="183">
        <f>Q117*H117</f>
        <v>0</v>
      </c>
      <c r="S117" s="183">
        <v>0</v>
      </c>
      <c r="T117" s="184">
        <f>S117*H117</f>
        <v>0</v>
      </c>
      <c r="AR117" s="23" t="s">
        <v>165</v>
      </c>
      <c r="AT117" s="23" t="s">
        <v>160</v>
      </c>
      <c r="AU117" s="23" t="s">
        <v>158</v>
      </c>
      <c r="AY117" s="23" t="s">
        <v>157</v>
      </c>
      <c r="BE117" s="185">
        <f>IF(N117="základní",J117,0)</f>
        <v>0</v>
      </c>
      <c r="BF117" s="185">
        <f>IF(N117="snížená",J117,0)</f>
        <v>0</v>
      </c>
      <c r="BG117" s="185">
        <f>IF(N117="zákl. přenesená",J117,0)</f>
        <v>0</v>
      </c>
      <c r="BH117" s="185">
        <f>IF(N117="sníž. přenesená",J117,0)</f>
        <v>0</v>
      </c>
      <c r="BI117" s="185">
        <f>IF(N117="nulová",J117,0)</f>
        <v>0</v>
      </c>
      <c r="BJ117" s="23" t="s">
        <v>81</v>
      </c>
      <c r="BK117" s="185">
        <f>ROUND(I117*H117,2)</f>
        <v>0</v>
      </c>
      <c r="BL117" s="23" t="s">
        <v>165</v>
      </c>
      <c r="BM117" s="23" t="s">
        <v>557</v>
      </c>
    </row>
    <row r="118" spans="2:65" s="1" customFormat="1" ht="16.5" customHeight="1">
      <c r="B118" s="173"/>
      <c r="C118" s="174" t="s">
        <v>341</v>
      </c>
      <c r="D118" s="174" t="s">
        <v>160</v>
      </c>
      <c r="E118" s="175" t="s">
        <v>2746</v>
      </c>
      <c r="F118" s="176" t="s">
        <v>2747</v>
      </c>
      <c r="G118" s="177" t="s">
        <v>163</v>
      </c>
      <c r="H118" s="178">
        <v>1</v>
      </c>
      <c r="I118" s="179"/>
      <c r="J118" s="180">
        <f>ROUND(I118*H118,2)</f>
        <v>0</v>
      </c>
      <c r="K118" s="176" t="s">
        <v>5</v>
      </c>
      <c r="L118" s="40"/>
      <c r="M118" s="181" t="s">
        <v>5</v>
      </c>
      <c r="N118" s="229" t="s">
        <v>44</v>
      </c>
      <c r="O118" s="230"/>
      <c r="P118" s="231">
        <f>O118*H118</f>
        <v>0</v>
      </c>
      <c r="Q118" s="231">
        <v>0</v>
      </c>
      <c r="R118" s="231">
        <f>Q118*H118</f>
        <v>0</v>
      </c>
      <c r="S118" s="231">
        <v>0</v>
      </c>
      <c r="T118" s="232">
        <f>S118*H118</f>
        <v>0</v>
      </c>
      <c r="AR118" s="23" t="s">
        <v>165</v>
      </c>
      <c r="AT118" s="23" t="s">
        <v>160</v>
      </c>
      <c r="AU118" s="23" t="s">
        <v>158</v>
      </c>
      <c r="AY118" s="23" t="s">
        <v>157</v>
      </c>
      <c r="BE118" s="185">
        <f>IF(N118="základní",J118,0)</f>
        <v>0</v>
      </c>
      <c r="BF118" s="185">
        <f>IF(N118="snížená",J118,0)</f>
        <v>0</v>
      </c>
      <c r="BG118" s="185">
        <f>IF(N118="zákl. přenesená",J118,0)</f>
        <v>0</v>
      </c>
      <c r="BH118" s="185">
        <f>IF(N118="sníž. přenesená",J118,0)</f>
        <v>0</v>
      </c>
      <c r="BI118" s="185">
        <f>IF(N118="nulová",J118,0)</f>
        <v>0</v>
      </c>
      <c r="BJ118" s="23" t="s">
        <v>81</v>
      </c>
      <c r="BK118" s="185">
        <f>ROUND(I118*H118,2)</f>
        <v>0</v>
      </c>
      <c r="BL118" s="23" t="s">
        <v>165</v>
      </c>
      <c r="BM118" s="23" t="s">
        <v>569</v>
      </c>
    </row>
    <row r="119" spans="2:12" s="1" customFormat="1" ht="6.95" customHeight="1">
      <c r="B119" s="55"/>
      <c r="C119" s="56"/>
      <c r="D119" s="56"/>
      <c r="E119" s="56"/>
      <c r="F119" s="56"/>
      <c r="G119" s="56"/>
      <c r="H119" s="56"/>
      <c r="I119" s="126"/>
      <c r="J119" s="56"/>
      <c r="K119" s="56"/>
      <c r="L119" s="40"/>
    </row>
  </sheetData>
  <autoFilter ref="C82:K118"/>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R94"/>
  <sheetViews>
    <sheetView showGridLines="0" workbookViewId="0" topLeftCell="A1">
      <pane ySplit="1" topLeftCell="A77"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99"/>
      <c r="C1" s="99"/>
      <c r="D1" s="100" t="s">
        <v>1</v>
      </c>
      <c r="E1" s="99"/>
      <c r="F1" s="101" t="s">
        <v>105</v>
      </c>
      <c r="G1" s="352" t="s">
        <v>106</v>
      </c>
      <c r="H1" s="352"/>
      <c r="I1" s="102"/>
      <c r="J1" s="101" t="s">
        <v>107</v>
      </c>
      <c r="K1" s="100" t="s">
        <v>108</v>
      </c>
      <c r="L1" s="101" t="s">
        <v>109</v>
      </c>
      <c r="M1" s="101"/>
      <c r="N1" s="101"/>
      <c r="O1" s="101"/>
      <c r="P1" s="101"/>
      <c r="Q1" s="101"/>
      <c r="R1" s="101"/>
      <c r="S1" s="101"/>
      <c r="T1" s="10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19" t="s">
        <v>8</v>
      </c>
      <c r="M2" s="320"/>
      <c r="N2" s="320"/>
      <c r="O2" s="320"/>
      <c r="P2" s="320"/>
      <c r="Q2" s="320"/>
      <c r="R2" s="320"/>
      <c r="S2" s="320"/>
      <c r="T2" s="320"/>
      <c r="U2" s="320"/>
      <c r="V2" s="320"/>
      <c r="AT2" s="23" t="s">
        <v>95</v>
      </c>
    </row>
    <row r="3" spans="2:46" ht="6.95" customHeight="1">
      <c r="B3" s="24"/>
      <c r="C3" s="25"/>
      <c r="D3" s="25"/>
      <c r="E3" s="25"/>
      <c r="F3" s="25"/>
      <c r="G3" s="25"/>
      <c r="H3" s="25"/>
      <c r="I3" s="103"/>
      <c r="J3" s="25"/>
      <c r="K3" s="26"/>
      <c r="AT3" s="23" t="s">
        <v>83</v>
      </c>
    </row>
    <row r="4" spans="2:46" ht="36.95" customHeight="1">
      <c r="B4" s="27"/>
      <c r="C4" s="28"/>
      <c r="D4" s="29" t="s">
        <v>110</v>
      </c>
      <c r="E4" s="28"/>
      <c r="F4" s="28"/>
      <c r="G4" s="28"/>
      <c r="H4" s="28"/>
      <c r="I4" s="104"/>
      <c r="J4" s="28"/>
      <c r="K4" s="30"/>
      <c r="M4" s="31" t="s">
        <v>13</v>
      </c>
      <c r="AT4" s="23" t="s">
        <v>6</v>
      </c>
    </row>
    <row r="5" spans="2:11" ht="6.95" customHeight="1">
      <c r="B5" s="27"/>
      <c r="C5" s="28"/>
      <c r="D5" s="28"/>
      <c r="E5" s="28"/>
      <c r="F5" s="28"/>
      <c r="G5" s="28"/>
      <c r="H5" s="28"/>
      <c r="I5" s="104"/>
      <c r="J5" s="28"/>
      <c r="K5" s="30"/>
    </row>
    <row r="6" spans="2:11" ht="15">
      <c r="B6" s="27"/>
      <c r="C6" s="28"/>
      <c r="D6" s="36" t="s">
        <v>19</v>
      </c>
      <c r="E6" s="28"/>
      <c r="F6" s="28"/>
      <c r="G6" s="28"/>
      <c r="H6" s="28"/>
      <c r="I6" s="104"/>
      <c r="J6" s="28"/>
      <c r="K6" s="30"/>
    </row>
    <row r="7" spans="2:11" ht="16.5" customHeight="1">
      <c r="B7" s="27"/>
      <c r="C7" s="28"/>
      <c r="D7" s="28"/>
      <c r="E7" s="353" t="str">
        <f>'Rekapitulace stavby'!K6</f>
        <v>Stavební úpravy 2.NP - 3.NP pavilonu A přestavba dětského oddělení na LDN - 2.část - 2.NP</v>
      </c>
      <c r="F7" s="354"/>
      <c r="G7" s="354"/>
      <c r="H7" s="354"/>
      <c r="I7" s="104"/>
      <c r="J7" s="28"/>
      <c r="K7" s="30"/>
    </row>
    <row r="8" spans="2:11" s="1" customFormat="1" ht="15">
      <c r="B8" s="40"/>
      <c r="C8" s="41"/>
      <c r="D8" s="36" t="s">
        <v>111</v>
      </c>
      <c r="E8" s="41"/>
      <c r="F8" s="41"/>
      <c r="G8" s="41"/>
      <c r="H8" s="41"/>
      <c r="I8" s="105"/>
      <c r="J8" s="41"/>
      <c r="K8" s="44"/>
    </row>
    <row r="9" spans="2:11" s="1" customFormat="1" ht="36.95" customHeight="1">
      <c r="B9" s="40"/>
      <c r="C9" s="41"/>
      <c r="D9" s="41"/>
      <c r="E9" s="355" t="s">
        <v>2748</v>
      </c>
      <c r="F9" s="356"/>
      <c r="G9" s="356"/>
      <c r="H9" s="356"/>
      <c r="I9" s="105"/>
      <c r="J9" s="41"/>
      <c r="K9" s="44"/>
    </row>
    <row r="10" spans="2:11" s="1" customFormat="1" ht="13.5">
      <c r="B10" s="40"/>
      <c r="C10" s="41"/>
      <c r="D10" s="41"/>
      <c r="E10" s="41"/>
      <c r="F10" s="41"/>
      <c r="G10" s="41"/>
      <c r="H10" s="41"/>
      <c r="I10" s="105"/>
      <c r="J10" s="41"/>
      <c r="K10" s="44"/>
    </row>
    <row r="11" spans="2:11" s="1" customFormat="1" ht="14.45" customHeight="1">
      <c r="B11" s="40"/>
      <c r="C11" s="41"/>
      <c r="D11" s="36" t="s">
        <v>21</v>
      </c>
      <c r="E11" s="41"/>
      <c r="F11" s="34" t="s">
        <v>5</v>
      </c>
      <c r="G11" s="41"/>
      <c r="H11" s="41"/>
      <c r="I11" s="106" t="s">
        <v>23</v>
      </c>
      <c r="J11" s="34" t="s">
        <v>5</v>
      </c>
      <c r="K11" s="44"/>
    </row>
    <row r="12" spans="2:11" s="1" customFormat="1" ht="14.45" customHeight="1">
      <c r="B12" s="40"/>
      <c r="C12" s="41"/>
      <c r="D12" s="36" t="s">
        <v>24</v>
      </c>
      <c r="E12" s="41"/>
      <c r="F12" s="34" t="s">
        <v>25</v>
      </c>
      <c r="G12" s="41"/>
      <c r="H12" s="41"/>
      <c r="I12" s="106" t="s">
        <v>26</v>
      </c>
      <c r="J12" s="107" t="str">
        <f>'Rekapitulace stavby'!AN8</f>
        <v>27. 12. 2018</v>
      </c>
      <c r="K12" s="44"/>
    </row>
    <row r="13" spans="2:11" s="1" customFormat="1" ht="10.9" customHeight="1">
      <c r="B13" s="40"/>
      <c r="C13" s="41"/>
      <c r="D13" s="41"/>
      <c r="E13" s="41"/>
      <c r="F13" s="41"/>
      <c r="G13" s="41"/>
      <c r="H13" s="41"/>
      <c r="I13" s="105"/>
      <c r="J13" s="41"/>
      <c r="K13" s="44"/>
    </row>
    <row r="14" spans="2:11" s="1" customFormat="1" ht="14.45" customHeight="1">
      <c r="B14" s="40"/>
      <c r="C14" s="41"/>
      <c r="D14" s="36" t="s">
        <v>28</v>
      </c>
      <c r="E14" s="41"/>
      <c r="F14" s="41"/>
      <c r="G14" s="41"/>
      <c r="H14" s="41"/>
      <c r="I14" s="106" t="s">
        <v>29</v>
      </c>
      <c r="J14" s="34" t="str">
        <f>IF('Rekapitulace stavby'!AN10="","",'Rekapitulace stavby'!AN10)</f>
        <v/>
      </c>
      <c r="K14" s="44"/>
    </row>
    <row r="15" spans="2:11" s="1" customFormat="1" ht="18" customHeight="1">
      <c r="B15" s="40"/>
      <c r="C15" s="41"/>
      <c r="D15" s="41"/>
      <c r="E15" s="34" t="str">
        <f>IF('Rekapitulace stavby'!E11="","",'Rekapitulace stavby'!E11)</f>
        <v xml:space="preserve"> </v>
      </c>
      <c r="F15" s="41"/>
      <c r="G15" s="41"/>
      <c r="H15" s="41"/>
      <c r="I15" s="106" t="s">
        <v>31</v>
      </c>
      <c r="J15" s="34" t="str">
        <f>IF('Rekapitulace stavby'!AN11="","",'Rekapitulace stavby'!AN11)</f>
        <v/>
      </c>
      <c r="K15" s="44"/>
    </row>
    <row r="16" spans="2:11" s="1" customFormat="1" ht="6.95" customHeight="1">
      <c r="B16" s="40"/>
      <c r="C16" s="41"/>
      <c r="D16" s="41"/>
      <c r="E16" s="41"/>
      <c r="F16" s="41"/>
      <c r="G16" s="41"/>
      <c r="H16" s="41"/>
      <c r="I16" s="105"/>
      <c r="J16" s="41"/>
      <c r="K16" s="44"/>
    </row>
    <row r="17" spans="2:11" s="1" customFormat="1" ht="14.45" customHeight="1">
      <c r="B17" s="40"/>
      <c r="C17" s="41"/>
      <c r="D17" s="36" t="s">
        <v>32</v>
      </c>
      <c r="E17" s="41"/>
      <c r="F17" s="41"/>
      <c r="G17" s="41"/>
      <c r="H17" s="41"/>
      <c r="I17" s="106" t="s">
        <v>29</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06" t="s">
        <v>31</v>
      </c>
      <c r="J18" s="34" t="str">
        <f>IF('Rekapitulace stavby'!AN14="Vyplň údaj","",IF('Rekapitulace stavby'!AN14="","",'Rekapitulace stavby'!AN14))</f>
        <v/>
      </c>
      <c r="K18" s="44"/>
    </row>
    <row r="19" spans="2:11" s="1" customFormat="1" ht="6.95" customHeight="1">
      <c r="B19" s="40"/>
      <c r="C19" s="41"/>
      <c r="D19" s="41"/>
      <c r="E19" s="41"/>
      <c r="F19" s="41"/>
      <c r="G19" s="41"/>
      <c r="H19" s="41"/>
      <c r="I19" s="105"/>
      <c r="J19" s="41"/>
      <c r="K19" s="44"/>
    </row>
    <row r="20" spans="2:11" s="1" customFormat="1" ht="14.45" customHeight="1">
      <c r="B20" s="40"/>
      <c r="C20" s="41"/>
      <c r="D20" s="36" t="s">
        <v>34</v>
      </c>
      <c r="E20" s="41"/>
      <c r="F20" s="41"/>
      <c r="G20" s="41"/>
      <c r="H20" s="41"/>
      <c r="I20" s="106" t="s">
        <v>29</v>
      </c>
      <c r="J20" s="34" t="s">
        <v>5</v>
      </c>
      <c r="K20" s="44"/>
    </row>
    <row r="21" spans="2:11" s="1" customFormat="1" ht="18" customHeight="1">
      <c r="B21" s="40"/>
      <c r="C21" s="41"/>
      <c r="D21" s="41"/>
      <c r="E21" s="34" t="s">
        <v>35</v>
      </c>
      <c r="F21" s="41"/>
      <c r="G21" s="41"/>
      <c r="H21" s="41"/>
      <c r="I21" s="106" t="s">
        <v>31</v>
      </c>
      <c r="J21" s="34" t="s">
        <v>5</v>
      </c>
      <c r="K21" s="44"/>
    </row>
    <row r="22" spans="2:11" s="1" customFormat="1" ht="6.95" customHeight="1">
      <c r="B22" s="40"/>
      <c r="C22" s="41"/>
      <c r="D22" s="41"/>
      <c r="E22" s="41"/>
      <c r="F22" s="41"/>
      <c r="G22" s="41"/>
      <c r="H22" s="41"/>
      <c r="I22" s="105"/>
      <c r="J22" s="41"/>
      <c r="K22" s="44"/>
    </row>
    <row r="23" spans="2:11" s="1" customFormat="1" ht="14.45" customHeight="1">
      <c r="B23" s="40"/>
      <c r="C23" s="41"/>
      <c r="D23" s="36" t="s">
        <v>37</v>
      </c>
      <c r="E23" s="41"/>
      <c r="F23" s="41"/>
      <c r="G23" s="41"/>
      <c r="H23" s="41"/>
      <c r="I23" s="105"/>
      <c r="J23" s="41"/>
      <c r="K23" s="44"/>
    </row>
    <row r="24" spans="2:11" s="6" customFormat="1" ht="71.25" customHeight="1">
      <c r="B24" s="108"/>
      <c r="C24" s="109"/>
      <c r="D24" s="109"/>
      <c r="E24" s="326" t="s">
        <v>38</v>
      </c>
      <c r="F24" s="326"/>
      <c r="G24" s="326"/>
      <c r="H24" s="326"/>
      <c r="I24" s="110"/>
      <c r="J24" s="109"/>
      <c r="K24" s="111"/>
    </row>
    <row r="25" spans="2:11" s="1" customFormat="1" ht="6.95" customHeight="1">
      <c r="B25" s="40"/>
      <c r="C25" s="41"/>
      <c r="D25" s="41"/>
      <c r="E25" s="41"/>
      <c r="F25" s="41"/>
      <c r="G25" s="41"/>
      <c r="H25" s="41"/>
      <c r="I25" s="105"/>
      <c r="J25" s="41"/>
      <c r="K25" s="44"/>
    </row>
    <row r="26" spans="2:11" s="1" customFormat="1" ht="6.95" customHeight="1">
      <c r="B26" s="40"/>
      <c r="C26" s="41"/>
      <c r="D26" s="67"/>
      <c r="E26" s="67"/>
      <c r="F26" s="67"/>
      <c r="G26" s="67"/>
      <c r="H26" s="67"/>
      <c r="I26" s="112"/>
      <c r="J26" s="67"/>
      <c r="K26" s="113"/>
    </row>
    <row r="27" spans="2:11" s="1" customFormat="1" ht="25.35" customHeight="1">
      <c r="B27" s="40"/>
      <c r="C27" s="41"/>
      <c r="D27" s="114" t="s">
        <v>39</v>
      </c>
      <c r="E27" s="41"/>
      <c r="F27" s="41"/>
      <c r="G27" s="41"/>
      <c r="H27" s="41"/>
      <c r="I27" s="105"/>
      <c r="J27" s="115">
        <f>ROUND(J78,2)</f>
        <v>0</v>
      </c>
      <c r="K27" s="44"/>
    </row>
    <row r="28" spans="2:11" s="1" customFormat="1" ht="6.95" customHeight="1">
      <c r="B28" s="40"/>
      <c r="C28" s="41"/>
      <c r="D28" s="67"/>
      <c r="E28" s="67"/>
      <c r="F28" s="67"/>
      <c r="G28" s="67"/>
      <c r="H28" s="67"/>
      <c r="I28" s="112"/>
      <c r="J28" s="67"/>
      <c r="K28" s="113"/>
    </row>
    <row r="29" spans="2:11" s="1" customFormat="1" ht="14.45" customHeight="1">
      <c r="B29" s="40"/>
      <c r="C29" s="41"/>
      <c r="D29" s="41"/>
      <c r="E29" s="41"/>
      <c r="F29" s="45" t="s">
        <v>41</v>
      </c>
      <c r="G29" s="41"/>
      <c r="H29" s="41"/>
      <c r="I29" s="116" t="s">
        <v>40</v>
      </c>
      <c r="J29" s="45" t="s">
        <v>42</v>
      </c>
      <c r="K29" s="44"/>
    </row>
    <row r="30" spans="2:11" s="1" customFormat="1" ht="14.45" customHeight="1">
      <c r="B30" s="40"/>
      <c r="C30" s="41"/>
      <c r="D30" s="48" t="s">
        <v>43</v>
      </c>
      <c r="E30" s="48" t="s">
        <v>44</v>
      </c>
      <c r="F30" s="117">
        <f>ROUND(SUM(BE78:BE93),2)</f>
        <v>0</v>
      </c>
      <c r="G30" s="41"/>
      <c r="H30" s="41"/>
      <c r="I30" s="118">
        <v>0.21</v>
      </c>
      <c r="J30" s="117">
        <f>ROUND(ROUND((SUM(BE78:BE93)),2)*I30,2)</f>
        <v>0</v>
      </c>
      <c r="K30" s="44"/>
    </row>
    <row r="31" spans="2:11" s="1" customFormat="1" ht="14.45" customHeight="1">
      <c r="B31" s="40"/>
      <c r="C31" s="41"/>
      <c r="D31" s="41"/>
      <c r="E31" s="48" t="s">
        <v>45</v>
      </c>
      <c r="F31" s="117">
        <f>ROUND(SUM(BF78:BF93),2)</f>
        <v>0</v>
      </c>
      <c r="G31" s="41"/>
      <c r="H31" s="41"/>
      <c r="I31" s="118">
        <v>0.15</v>
      </c>
      <c r="J31" s="117">
        <f>ROUND(ROUND((SUM(BF78:BF93)),2)*I31,2)</f>
        <v>0</v>
      </c>
      <c r="K31" s="44"/>
    </row>
    <row r="32" spans="2:11" s="1" customFormat="1" ht="14.45" customHeight="1" hidden="1">
      <c r="B32" s="40"/>
      <c r="C32" s="41"/>
      <c r="D32" s="41"/>
      <c r="E32" s="48" t="s">
        <v>46</v>
      </c>
      <c r="F32" s="117">
        <f>ROUND(SUM(BG78:BG93),2)</f>
        <v>0</v>
      </c>
      <c r="G32" s="41"/>
      <c r="H32" s="41"/>
      <c r="I32" s="118">
        <v>0.21</v>
      </c>
      <c r="J32" s="117">
        <v>0</v>
      </c>
      <c r="K32" s="44"/>
    </row>
    <row r="33" spans="2:11" s="1" customFormat="1" ht="14.45" customHeight="1" hidden="1">
      <c r="B33" s="40"/>
      <c r="C33" s="41"/>
      <c r="D33" s="41"/>
      <c r="E33" s="48" t="s">
        <v>47</v>
      </c>
      <c r="F33" s="117">
        <f>ROUND(SUM(BH78:BH93),2)</f>
        <v>0</v>
      </c>
      <c r="G33" s="41"/>
      <c r="H33" s="41"/>
      <c r="I33" s="118">
        <v>0.15</v>
      </c>
      <c r="J33" s="117">
        <v>0</v>
      </c>
      <c r="K33" s="44"/>
    </row>
    <row r="34" spans="2:11" s="1" customFormat="1" ht="14.45" customHeight="1" hidden="1">
      <c r="B34" s="40"/>
      <c r="C34" s="41"/>
      <c r="D34" s="41"/>
      <c r="E34" s="48" t="s">
        <v>48</v>
      </c>
      <c r="F34" s="117">
        <f>ROUND(SUM(BI78:BI93),2)</f>
        <v>0</v>
      </c>
      <c r="G34" s="41"/>
      <c r="H34" s="41"/>
      <c r="I34" s="118">
        <v>0</v>
      </c>
      <c r="J34" s="117">
        <v>0</v>
      </c>
      <c r="K34" s="44"/>
    </row>
    <row r="35" spans="2:11" s="1" customFormat="1" ht="6.95" customHeight="1">
      <c r="B35" s="40"/>
      <c r="C35" s="41"/>
      <c r="D35" s="41"/>
      <c r="E35" s="41"/>
      <c r="F35" s="41"/>
      <c r="G35" s="41"/>
      <c r="H35" s="41"/>
      <c r="I35" s="105"/>
      <c r="J35" s="41"/>
      <c r="K35" s="44"/>
    </row>
    <row r="36" spans="2:11" s="1" customFormat="1" ht="25.35" customHeight="1">
      <c r="B36" s="40"/>
      <c r="C36" s="119"/>
      <c r="D36" s="120" t="s">
        <v>49</v>
      </c>
      <c r="E36" s="70"/>
      <c r="F36" s="70"/>
      <c r="G36" s="121" t="s">
        <v>50</v>
      </c>
      <c r="H36" s="122" t="s">
        <v>51</v>
      </c>
      <c r="I36" s="123"/>
      <c r="J36" s="124">
        <f>SUM(J27:J34)</f>
        <v>0</v>
      </c>
      <c r="K36" s="125"/>
    </row>
    <row r="37" spans="2:11" s="1" customFormat="1" ht="14.45" customHeight="1">
      <c r="B37" s="55"/>
      <c r="C37" s="56"/>
      <c r="D37" s="56"/>
      <c r="E37" s="56"/>
      <c r="F37" s="56"/>
      <c r="G37" s="56"/>
      <c r="H37" s="56"/>
      <c r="I37" s="126"/>
      <c r="J37" s="56"/>
      <c r="K37" s="57"/>
    </row>
    <row r="41" spans="2:11" s="1" customFormat="1" ht="6.95" customHeight="1">
      <c r="B41" s="58"/>
      <c r="C41" s="59"/>
      <c r="D41" s="59"/>
      <c r="E41" s="59"/>
      <c r="F41" s="59"/>
      <c r="G41" s="59"/>
      <c r="H41" s="59"/>
      <c r="I41" s="127"/>
      <c r="J41" s="59"/>
      <c r="K41" s="128"/>
    </row>
    <row r="42" spans="2:11" s="1" customFormat="1" ht="36.95" customHeight="1">
      <c r="B42" s="40"/>
      <c r="C42" s="29" t="s">
        <v>113</v>
      </c>
      <c r="D42" s="41"/>
      <c r="E42" s="41"/>
      <c r="F42" s="41"/>
      <c r="G42" s="41"/>
      <c r="H42" s="41"/>
      <c r="I42" s="105"/>
      <c r="J42" s="41"/>
      <c r="K42" s="44"/>
    </row>
    <row r="43" spans="2:11" s="1" customFormat="1" ht="6.95" customHeight="1">
      <c r="B43" s="40"/>
      <c r="C43" s="41"/>
      <c r="D43" s="41"/>
      <c r="E43" s="41"/>
      <c r="F43" s="41"/>
      <c r="G43" s="41"/>
      <c r="H43" s="41"/>
      <c r="I43" s="105"/>
      <c r="J43" s="41"/>
      <c r="K43" s="44"/>
    </row>
    <row r="44" spans="2:11" s="1" customFormat="1" ht="14.45" customHeight="1">
      <c r="B44" s="40"/>
      <c r="C44" s="36" t="s">
        <v>19</v>
      </c>
      <c r="D44" s="41"/>
      <c r="E44" s="41"/>
      <c r="F44" s="41"/>
      <c r="G44" s="41"/>
      <c r="H44" s="41"/>
      <c r="I44" s="105"/>
      <c r="J44" s="41"/>
      <c r="K44" s="44"/>
    </row>
    <row r="45" spans="2:11" s="1" customFormat="1" ht="16.5" customHeight="1">
      <c r="B45" s="40"/>
      <c r="C45" s="41"/>
      <c r="D45" s="41"/>
      <c r="E45" s="353" t="str">
        <f>E7</f>
        <v>Stavební úpravy 2.NP - 3.NP pavilonu A přestavba dětského oddělení na LDN - 2.část - 2.NP</v>
      </c>
      <c r="F45" s="354"/>
      <c r="G45" s="354"/>
      <c r="H45" s="354"/>
      <c r="I45" s="105"/>
      <c r="J45" s="41"/>
      <c r="K45" s="44"/>
    </row>
    <row r="46" spans="2:11" s="1" customFormat="1" ht="14.45" customHeight="1">
      <c r="B46" s="40"/>
      <c r="C46" s="36" t="s">
        <v>111</v>
      </c>
      <c r="D46" s="41"/>
      <c r="E46" s="41"/>
      <c r="F46" s="41"/>
      <c r="G46" s="41"/>
      <c r="H46" s="41"/>
      <c r="I46" s="105"/>
      <c r="J46" s="41"/>
      <c r="K46" s="44"/>
    </row>
    <row r="47" spans="2:11" s="1" customFormat="1" ht="17.25" customHeight="1">
      <c r="B47" s="40"/>
      <c r="C47" s="41"/>
      <c r="D47" s="41"/>
      <c r="E47" s="355" t="str">
        <f>E9</f>
        <v>05 - ústřední vytápění</v>
      </c>
      <c r="F47" s="356"/>
      <c r="G47" s="356"/>
      <c r="H47" s="356"/>
      <c r="I47" s="105"/>
      <c r="J47" s="41"/>
      <c r="K47" s="44"/>
    </row>
    <row r="48" spans="2:11" s="1" customFormat="1" ht="6.95" customHeight="1">
      <c r="B48" s="40"/>
      <c r="C48" s="41"/>
      <c r="D48" s="41"/>
      <c r="E48" s="41"/>
      <c r="F48" s="41"/>
      <c r="G48" s="41"/>
      <c r="H48" s="41"/>
      <c r="I48" s="105"/>
      <c r="J48" s="41"/>
      <c r="K48" s="44"/>
    </row>
    <row r="49" spans="2:11" s="1" customFormat="1" ht="18" customHeight="1">
      <c r="B49" s="40"/>
      <c r="C49" s="36" t="s">
        <v>24</v>
      </c>
      <c r="D49" s="41"/>
      <c r="E49" s="41"/>
      <c r="F49" s="34" t="str">
        <f>F12</f>
        <v>Jindřichův Hradec</v>
      </c>
      <c r="G49" s="41"/>
      <c r="H49" s="41"/>
      <c r="I49" s="106" t="s">
        <v>26</v>
      </c>
      <c r="J49" s="107" t="str">
        <f>IF(J12="","",J12)</f>
        <v>27. 12. 2018</v>
      </c>
      <c r="K49" s="44"/>
    </row>
    <row r="50" spans="2:11" s="1" customFormat="1" ht="6.95" customHeight="1">
      <c r="B50" s="40"/>
      <c r="C50" s="41"/>
      <c r="D50" s="41"/>
      <c r="E50" s="41"/>
      <c r="F50" s="41"/>
      <c r="G50" s="41"/>
      <c r="H50" s="41"/>
      <c r="I50" s="105"/>
      <c r="J50" s="41"/>
      <c r="K50" s="44"/>
    </row>
    <row r="51" spans="2:11" s="1" customFormat="1" ht="15">
      <c r="B51" s="40"/>
      <c r="C51" s="36" t="s">
        <v>28</v>
      </c>
      <c r="D51" s="41"/>
      <c r="E51" s="41"/>
      <c r="F51" s="34" t="str">
        <f>E15</f>
        <v xml:space="preserve"> </v>
      </c>
      <c r="G51" s="41"/>
      <c r="H51" s="41"/>
      <c r="I51" s="106" t="s">
        <v>34</v>
      </c>
      <c r="J51" s="326" t="str">
        <f>E21</f>
        <v>ATELIER G+G s.r.o.</v>
      </c>
      <c r="K51" s="44"/>
    </row>
    <row r="52" spans="2:11" s="1" customFormat="1" ht="14.45" customHeight="1">
      <c r="B52" s="40"/>
      <c r="C52" s="36" t="s">
        <v>32</v>
      </c>
      <c r="D52" s="41"/>
      <c r="E52" s="41"/>
      <c r="F52" s="34" t="str">
        <f>IF(E18="","",E18)</f>
        <v/>
      </c>
      <c r="G52" s="41"/>
      <c r="H52" s="41"/>
      <c r="I52" s="105"/>
      <c r="J52" s="348"/>
      <c r="K52" s="44"/>
    </row>
    <row r="53" spans="2:11" s="1" customFormat="1" ht="10.35" customHeight="1">
      <c r="B53" s="40"/>
      <c r="C53" s="41"/>
      <c r="D53" s="41"/>
      <c r="E53" s="41"/>
      <c r="F53" s="41"/>
      <c r="G53" s="41"/>
      <c r="H53" s="41"/>
      <c r="I53" s="105"/>
      <c r="J53" s="41"/>
      <c r="K53" s="44"/>
    </row>
    <row r="54" spans="2:11" s="1" customFormat="1" ht="29.25" customHeight="1">
      <c r="B54" s="40"/>
      <c r="C54" s="129" t="s">
        <v>114</v>
      </c>
      <c r="D54" s="119"/>
      <c r="E54" s="119"/>
      <c r="F54" s="119"/>
      <c r="G54" s="119"/>
      <c r="H54" s="119"/>
      <c r="I54" s="130"/>
      <c r="J54" s="131" t="s">
        <v>115</v>
      </c>
      <c r="K54" s="132"/>
    </row>
    <row r="55" spans="2:11" s="1" customFormat="1" ht="10.35" customHeight="1">
      <c r="B55" s="40"/>
      <c r="C55" s="41"/>
      <c r="D55" s="41"/>
      <c r="E55" s="41"/>
      <c r="F55" s="41"/>
      <c r="G55" s="41"/>
      <c r="H55" s="41"/>
      <c r="I55" s="105"/>
      <c r="J55" s="41"/>
      <c r="K55" s="44"/>
    </row>
    <row r="56" spans="2:47" s="1" customFormat="1" ht="29.25" customHeight="1">
      <c r="B56" s="40"/>
      <c r="C56" s="133" t="s">
        <v>116</v>
      </c>
      <c r="D56" s="41"/>
      <c r="E56" s="41"/>
      <c r="F56" s="41"/>
      <c r="G56" s="41"/>
      <c r="H56" s="41"/>
      <c r="I56" s="105"/>
      <c r="J56" s="115">
        <f>J78</f>
        <v>0</v>
      </c>
      <c r="K56" s="44"/>
      <c r="AU56" s="23" t="s">
        <v>117</v>
      </c>
    </row>
    <row r="57" spans="2:11" s="7" customFormat="1" ht="24.95" customHeight="1">
      <c r="B57" s="134"/>
      <c r="C57" s="135"/>
      <c r="D57" s="136" t="s">
        <v>125</v>
      </c>
      <c r="E57" s="137"/>
      <c r="F57" s="137"/>
      <c r="G57" s="137"/>
      <c r="H57" s="137"/>
      <c r="I57" s="138"/>
      <c r="J57" s="139">
        <f>J79</f>
        <v>0</v>
      </c>
      <c r="K57" s="140"/>
    </row>
    <row r="58" spans="2:11" s="8" customFormat="1" ht="19.9" customHeight="1">
      <c r="B58" s="141"/>
      <c r="C58" s="142"/>
      <c r="D58" s="143" t="s">
        <v>2749</v>
      </c>
      <c r="E58" s="144"/>
      <c r="F58" s="144"/>
      <c r="G58" s="144"/>
      <c r="H58" s="144"/>
      <c r="I58" s="145"/>
      <c r="J58" s="146">
        <f>J80</f>
        <v>0</v>
      </c>
      <c r="K58" s="147"/>
    </row>
    <row r="59" spans="2:11" s="1" customFormat="1" ht="21.75" customHeight="1">
      <c r="B59" s="40"/>
      <c r="C59" s="41"/>
      <c r="D59" s="41"/>
      <c r="E59" s="41"/>
      <c r="F59" s="41"/>
      <c r="G59" s="41"/>
      <c r="H59" s="41"/>
      <c r="I59" s="105"/>
      <c r="J59" s="41"/>
      <c r="K59" s="44"/>
    </row>
    <row r="60" spans="2:11" s="1" customFormat="1" ht="6.95" customHeight="1">
      <c r="B60" s="55"/>
      <c r="C60" s="56"/>
      <c r="D60" s="56"/>
      <c r="E60" s="56"/>
      <c r="F60" s="56"/>
      <c r="G60" s="56"/>
      <c r="H60" s="56"/>
      <c r="I60" s="126"/>
      <c r="J60" s="56"/>
      <c r="K60" s="57"/>
    </row>
    <row r="64" spans="2:12" s="1" customFormat="1" ht="6.95" customHeight="1">
      <c r="B64" s="58"/>
      <c r="C64" s="59"/>
      <c r="D64" s="59"/>
      <c r="E64" s="59"/>
      <c r="F64" s="59"/>
      <c r="G64" s="59"/>
      <c r="H64" s="59"/>
      <c r="I64" s="127"/>
      <c r="J64" s="59"/>
      <c r="K64" s="59"/>
      <c r="L64" s="40"/>
    </row>
    <row r="65" spans="2:12" s="1" customFormat="1" ht="36.95" customHeight="1">
      <c r="B65" s="40"/>
      <c r="C65" s="60" t="s">
        <v>141</v>
      </c>
      <c r="I65" s="148"/>
      <c r="L65" s="40"/>
    </row>
    <row r="66" spans="2:12" s="1" customFormat="1" ht="6.95" customHeight="1">
      <c r="B66" s="40"/>
      <c r="I66" s="148"/>
      <c r="L66" s="40"/>
    </row>
    <row r="67" spans="2:12" s="1" customFormat="1" ht="14.45" customHeight="1">
      <c r="B67" s="40"/>
      <c r="C67" s="62" t="s">
        <v>19</v>
      </c>
      <c r="I67" s="148"/>
      <c r="L67" s="40"/>
    </row>
    <row r="68" spans="2:12" s="1" customFormat="1" ht="16.5" customHeight="1">
      <c r="B68" s="40"/>
      <c r="E68" s="349" t="str">
        <f>E7</f>
        <v>Stavební úpravy 2.NP - 3.NP pavilonu A přestavba dětského oddělení na LDN - 2.část - 2.NP</v>
      </c>
      <c r="F68" s="350"/>
      <c r="G68" s="350"/>
      <c r="H68" s="350"/>
      <c r="I68" s="148"/>
      <c r="L68" s="40"/>
    </row>
    <row r="69" spans="2:12" s="1" customFormat="1" ht="14.45" customHeight="1">
      <c r="B69" s="40"/>
      <c r="C69" s="62" t="s">
        <v>111</v>
      </c>
      <c r="I69" s="148"/>
      <c r="L69" s="40"/>
    </row>
    <row r="70" spans="2:12" s="1" customFormat="1" ht="17.25" customHeight="1">
      <c r="B70" s="40"/>
      <c r="E70" s="342" t="str">
        <f>E9</f>
        <v>05 - ústřední vytápění</v>
      </c>
      <c r="F70" s="351"/>
      <c r="G70" s="351"/>
      <c r="H70" s="351"/>
      <c r="I70" s="148"/>
      <c r="L70" s="40"/>
    </row>
    <row r="71" spans="2:12" s="1" customFormat="1" ht="6.95" customHeight="1">
      <c r="B71" s="40"/>
      <c r="I71" s="148"/>
      <c r="L71" s="40"/>
    </row>
    <row r="72" spans="2:12" s="1" customFormat="1" ht="18" customHeight="1">
      <c r="B72" s="40"/>
      <c r="C72" s="62" t="s">
        <v>24</v>
      </c>
      <c r="F72" s="149" t="str">
        <f>F12</f>
        <v>Jindřichův Hradec</v>
      </c>
      <c r="I72" s="150" t="s">
        <v>26</v>
      </c>
      <c r="J72" s="66" t="str">
        <f>IF(J12="","",J12)</f>
        <v>27. 12. 2018</v>
      </c>
      <c r="L72" s="40"/>
    </row>
    <row r="73" spans="2:12" s="1" customFormat="1" ht="6.95" customHeight="1">
      <c r="B73" s="40"/>
      <c r="I73" s="148"/>
      <c r="L73" s="40"/>
    </row>
    <row r="74" spans="2:12" s="1" customFormat="1" ht="15">
      <c r="B74" s="40"/>
      <c r="C74" s="62" t="s">
        <v>28</v>
      </c>
      <c r="F74" s="149" t="str">
        <f>E15</f>
        <v xml:space="preserve"> </v>
      </c>
      <c r="I74" s="150" t="s">
        <v>34</v>
      </c>
      <c r="J74" s="149" t="str">
        <f>E21</f>
        <v>ATELIER G+G s.r.o.</v>
      </c>
      <c r="L74" s="40"/>
    </row>
    <row r="75" spans="2:12" s="1" customFormat="1" ht="14.45" customHeight="1">
      <c r="B75" s="40"/>
      <c r="C75" s="62" t="s">
        <v>32</v>
      </c>
      <c r="F75" s="149" t="str">
        <f>IF(E18="","",E18)</f>
        <v/>
      </c>
      <c r="I75" s="148"/>
      <c r="L75" s="40"/>
    </row>
    <row r="76" spans="2:12" s="1" customFormat="1" ht="10.35" customHeight="1">
      <c r="B76" s="40"/>
      <c r="I76" s="148"/>
      <c r="L76" s="40"/>
    </row>
    <row r="77" spans="2:20" s="9" customFormat="1" ht="29.25" customHeight="1">
      <c r="B77" s="151"/>
      <c r="C77" s="152" t="s">
        <v>142</v>
      </c>
      <c r="D77" s="153" t="s">
        <v>58</v>
      </c>
      <c r="E77" s="153" t="s">
        <v>54</v>
      </c>
      <c r="F77" s="153" t="s">
        <v>143</v>
      </c>
      <c r="G77" s="153" t="s">
        <v>144</v>
      </c>
      <c r="H77" s="153" t="s">
        <v>145</v>
      </c>
      <c r="I77" s="154" t="s">
        <v>146</v>
      </c>
      <c r="J77" s="153" t="s">
        <v>115</v>
      </c>
      <c r="K77" s="155" t="s">
        <v>147</v>
      </c>
      <c r="L77" s="151"/>
      <c r="M77" s="72" t="s">
        <v>148</v>
      </c>
      <c r="N77" s="73" t="s">
        <v>43</v>
      </c>
      <c r="O77" s="73" t="s">
        <v>149</v>
      </c>
      <c r="P77" s="73" t="s">
        <v>150</v>
      </c>
      <c r="Q77" s="73" t="s">
        <v>151</v>
      </c>
      <c r="R77" s="73" t="s">
        <v>152</v>
      </c>
      <c r="S77" s="73" t="s">
        <v>153</v>
      </c>
      <c r="T77" s="74" t="s">
        <v>154</v>
      </c>
    </row>
    <row r="78" spans="2:63" s="1" customFormat="1" ht="29.25" customHeight="1">
      <c r="B78" s="40"/>
      <c r="C78" s="76" t="s">
        <v>116</v>
      </c>
      <c r="I78" s="148"/>
      <c r="J78" s="156">
        <f>BK78</f>
        <v>0</v>
      </c>
      <c r="L78" s="40"/>
      <c r="M78" s="75"/>
      <c r="N78" s="67"/>
      <c r="O78" s="67"/>
      <c r="P78" s="157">
        <f>P79</f>
        <v>0</v>
      </c>
      <c r="Q78" s="67"/>
      <c r="R78" s="157">
        <f>R79</f>
        <v>0</v>
      </c>
      <c r="S78" s="67"/>
      <c r="T78" s="158">
        <f>T79</f>
        <v>0</v>
      </c>
      <c r="AT78" s="23" t="s">
        <v>72</v>
      </c>
      <c r="AU78" s="23" t="s">
        <v>117</v>
      </c>
      <c r="BK78" s="159">
        <f>BK79</f>
        <v>0</v>
      </c>
    </row>
    <row r="79" spans="2:63" s="10" customFormat="1" ht="37.35" customHeight="1">
      <c r="B79" s="160"/>
      <c r="D79" s="161" t="s">
        <v>72</v>
      </c>
      <c r="E79" s="162" t="s">
        <v>703</v>
      </c>
      <c r="F79" s="162" t="s">
        <v>704</v>
      </c>
      <c r="I79" s="163"/>
      <c r="J79" s="164">
        <f>BK79</f>
        <v>0</v>
      </c>
      <c r="L79" s="160"/>
      <c r="M79" s="165"/>
      <c r="N79" s="166"/>
      <c r="O79" s="166"/>
      <c r="P79" s="167">
        <f>P80</f>
        <v>0</v>
      </c>
      <c r="Q79" s="166"/>
      <c r="R79" s="167">
        <f>R80</f>
        <v>0</v>
      </c>
      <c r="S79" s="166"/>
      <c r="T79" s="168">
        <f>T80</f>
        <v>0</v>
      </c>
      <c r="AR79" s="161" t="s">
        <v>83</v>
      </c>
      <c r="AT79" s="169" t="s">
        <v>72</v>
      </c>
      <c r="AU79" s="169" t="s">
        <v>73</v>
      </c>
      <c r="AY79" s="161" t="s">
        <v>157</v>
      </c>
      <c r="BK79" s="170">
        <f>BK80</f>
        <v>0</v>
      </c>
    </row>
    <row r="80" spans="2:63" s="10" customFormat="1" ht="19.9" customHeight="1">
      <c r="B80" s="160"/>
      <c r="D80" s="161" t="s">
        <v>72</v>
      </c>
      <c r="E80" s="171" t="s">
        <v>2750</v>
      </c>
      <c r="F80" s="171" t="s">
        <v>2751</v>
      </c>
      <c r="I80" s="163"/>
      <c r="J80" s="172">
        <f>BK80</f>
        <v>0</v>
      </c>
      <c r="L80" s="160"/>
      <c r="M80" s="165"/>
      <c r="N80" s="166"/>
      <c r="O80" s="166"/>
      <c r="P80" s="167">
        <f>SUM(P81:P93)</f>
        <v>0</v>
      </c>
      <c r="Q80" s="166"/>
      <c r="R80" s="167">
        <f>SUM(R81:R93)</f>
        <v>0</v>
      </c>
      <c r="S80" s="166"/>
      <c r="T80" s="168">
        <f>SUM(T81:T93)</f>
        <v>0</v>
      </c>
      <c r="AR80" s="161" t="s">
        <v>83</v>
      </c>
      <c r="AT80" s="169" t="s">
        <v>72</v>
      </c>
      <c r="AU80" s="169" t="s">
        <v>81</v>
      </c>
      <c r="AY80" s="161" t="s">
        <v>157</v>
      </c>
      <c r="BK80" s="170">
        <f>SUM(BK81:BK93)</f>
        <v>0</v>
      </c>
    </row>
    <row r="81" spans="2:65" s="1" customFormat="1" ht="16.5" customHeight="1">
      <c r="B81" s="173"/>
      <c r="C81" s="174" t="s">
        <v>81</v>
      </c>
      <c r="D81" s="174" t="s">
        <v>160</v>
      </c>
      <c r="E81" s="175" t="s">
        <v>2752</v>
      </c>
      <c r="F81" s="176" t="s">
        <v>2753</v>
      </c>
      <c r="G81" s="177" t="s">
        <v>1005</v>
      </c>
      <c r="H81" s="178">
        <v>1</v>
      </c>
      <c r="I81" s="179"/>
      <c r="J81" s="180">
        <f aca="true" t="shared" si="0" ref="J81:J93">ROUND(I81*H81,2)</f>
        <v>0</v>
      </c>
      <c r="K81" s="176" t="s">
        <v>5</v>
      </c>
      <c r="L81" s="40"/>
      <c r="M81" s="181" t="s">
        <v>5</v>
      </c>
      <c r="N81" s="182" t="s">
        <v>44</v>
      </c>
      <c r="O81" s="41"/>
      <c r="P81" s="183">
        <f aca="true" t="shared" si="1" ref="P81:P93">O81*H81</f>
        <v>0</v>
      </c>
      <c r="Q81" s="183">
        <v>0</v>
      </c>
      <c r="R81" s="183">
        <f aca="true" t="shared" si="2" ref="R81:R93">Q81*H81</f>
        <v>0</v>
      </c>
      <c r="S81" s="183">
        <v>0</v>
      </c>
      <c r="T81" s="184">
        <f aca="true" t="shared" si="3" ref="T81:T93">S81*H81</f>
        <v>0</v>
      </c>
      <c r="AR81" s="23" t="s">
        <v>253</v>
      </c>
      <c r="AT81" s="23" t="s">
        <v>160</v>
      </c>
      <c r="AU81" s="23" t="s">
        <v>83</v>
      </c>
      <c r="AY81" s="23" t="s">
        <v>157</v>
      </c>
      <c r="BE81" s="185">
        <f aca="true" t="shared" si="4" ref="BE81:BE93">IF(N81="základní",J81,0)</f>
        <v>0</v>
      </c>
      <c r="BF81" s="185">
        <f aca="true" t="shared" si="5" ref="BF81:BF93">IF(N81="snížená",J81,0)</f>
        <v>0</v>
      </c>
      <c r="BG81" s="185">
        <f aca="true" t="shared" si="6" ref="BG81:BG93">IF(N81="zákl. přenesená",J81,0)</f>
        <v>0</v>
      </c>
      <c r="BH81" s="185">
        <f aca="true" t="shared" si="7" ref="BH81:BH93">IF(N81="sníž. přenesená",J81,0)</f>
        <v>0</v>
      </c>
      <c r="BI81" s="185">
        <f aca="true" t="shared" si="8" ref="BI81:BI93">IF(N81="nulová",J81,0)</f>
        <v>0</v>
      </c>
      <c r="BJ81" s="23" t="s">
        <v>81</v>
      </c>
      <c r="BK81" s="185">
        <f aca="true" t="shared" si="9" ref="BK81:BK93">ROUND(I81*H81,2)</f>
        <v>0</v>
      </c>
      <c r="BL81" s="23" t="s">
        <v>253</v>
      </c>
      <c r="BM81" s="23" t="s">
        <v>2754</v>
      </c>
    </row>
    <row r="82" spans="2:65" s="1" customFormat="1" ht="16.5" customHeight="1">
      <c r="B82" s="173"/>
      <c r="C82" s="174" t="s">
        <v>83</v>
      </c>
      <c r="D82" s="174" t="s">
        <v>160</v>
      </c>
      <c r="E82" s="175" t="s">
        <v>2755</v>
      </c>
      <c r="F82" s="176" t="s">
        <v>2756</v>
      </c>
      <c r="G82" s="177" t="s">
        <v>1378</v>
      </c>
      <c r="H82" s="178">
        <v>64</v>
      </c>
      <c r="I82" s="179"/>
      <c r="J82" s="180">
        <f t="shared" si="0"/>
        <v>0</v>
      </c>
      <c r="K82" s="176" t="s">
        <v>5</v>
      </c>
      <c r="L82" s="40"/>
      <c r="M82" s="181" t="s">
        <v>5</v>
      </c>
      <c r="N82" s="182" t="s">
        <v>44</v>
      </c>
      <c r="O82" s="41"/>
      <c r="P82" s="183">
        <f t="shared" si="1"/>
        <v>0</v>
      </c>
      <c r="Q82" s="183">
        <v>0</v>
      </c>
      <c r="R82" s="183">
        <f t="shared" si="2"/>
        <v>0</v>
      </c>
      <c r="S82" s="183">
        <v>0</v>
      </c>
      <c r="T82" s="184">
        <f t="shared" si="3"/>
        <v>0</v>
      </c>
      <c r="AR82" s="23" t="s">
        <v>253</v>
      </c>
      <c r="AT82" s="23" t="s">
        <v>160</v>
      </c>
      <c r="AU82" s="23" t="s">
        <v>83</v>
      </c>
      <c r="AY82" s="23" t="s">
        <v>157</v>
      </c>
      <c r="BE82" s="185">
        <f t="shared" si="4"/>
        <v>0</v>
      </c>
      <c r="BF82" s="185">
        <f t="shared" si="5"/>
        <v>0</v>
      </c>
      <c r="BG82" s="185">
        <f t="shared" si="6"/>
        <v>0</v>
      </c>
      <c r="BH82" s="185">
        <f t="shared" si="7"/>
        <v>0</v>
      </c>
      <c r="BI82" s="185">
        <f t="shared" si="8"/>
        <v>0</v>
      </c>
      <c r="BJ82" s="23" t="s">
        <v>81</v>
      </c>
      <c r="BK82" s="185">
        <f t="shared" si="9"/>
        <v>0</v>
      </c>
      <c r="BL82" s="23" t="s">
        <v>253</v>
      </c>
      <c r="BM82" s="23" t="s">
        <v>2757</v>
      </c>
    </row>
    <row r="83" spans="2:65" s="1" customFormat="1" ht="16.5" customHeight="1">
      <c r="B83" s="173"/>
      <c r="C83" s="174" t="s">
        <v>158</v>
      </c>
      <c r="D83" s="174" t="s">
        <v>160</v>
      </c>
      <c r="E83" s="175" t="s">
        <v>2758</v>
      </c>
      <c r="F83" s="176" t="s">
        <v>2759</v>
      </c>
      <c r="G83" s="177" t="s">
        <v>1005</v>
      </c>
      <c r="H83" s="178">
        <v>1</v>
      </c>
      <c r="I83" s="179"/>
      <c r="J83" s="180">
        <f t="shared" si="0"/>
        <v>0</v>
      </c>
      <c r="K83" s="176" t="s">
        <v>5</v>
      </c>
      <c r="L83" s="40"/>
      <c r="M83" s="181" t="s">
        <v>5</v>
      </c>
      <c r="N83" s="182" t="s">
        <v>44</v>
      </c>
      <c r="O83" s="41"/>
      <c r="P83" s="183">
        <f t="shared" si="1"/>
        <v>0</v>
      </c>
      <c r="Q83" s="183">
        <v>0</v>
      </c>
      <c r="R83" s="183">
        <f t="shared" si="2"/>
        <v>0</v>
      </c>
      <c r="S83" s="183">
        <v>0</v>
      </c>
      <c r="T83" s="184">
        <f t="shared" si="3"/>
        <v>0</v>
      </c>
      <c r="AR83" s="23" t="s">
        <v>253</v>
      </c>
      <c r="AT83" s="23" t="s">
        <v>160</v>
      </c>
      <c r="AU83" s="23" t="s">
        <v>83</v>
      </c>
      <c r="AY83" s="23" t="s">
        <v>157</v>
      </c>
      <c r="BE83" s="185">
        <f t="shared" si="4"/>
        <v>0</v>
      </c>
      <c r="BF83" s="185">
        <f t="shared" si="5"/>
        <v>0</v>
      </c>
      <c r="BG83" s="185">
        <f t="shared" si="6"/>
        <v>0</v>
      </c>
      <c r="BH83" s="185">
        <f t="shared" si="7"/>
        <v>0</v>
      </c>
      <c r="BI83" s="185">
        <f t="shared" si="8"/>
        <v>0</v>
      </c>
      <c r="BJ83" s="23" t="s">
        <v>81</v>
      </c>
      <c r="BK83" s="185">
        <f t="shared" si="9"/>
        <v>0</v>
      </c>
      <c r="BL83" s="23" t="s">
        <v>253</v>
      </c>
      <c r="BM83" s="23" t="s">
        <v>2760</v>
      </c>
    </row>
    <row r="84" spans="2:65" s="1" customFormat="1" ht="16.5" customHeight="1">
      <c r="B84" s="173"/>
      <c r="C84" s="174" t="s">
        <v>165</v>
      </c>
      <c r="D84" s="174" t="s">
        <v>160</v>
      </c>
      <c r="E84" s="175" t="s">
        <v>2761</v>
      </c>
      <c r="F84" s="176" t="s">
        <v>2762</v>
      </c>
      <c r="G84" s="177" t="s">
        <v>163</v>
      </c>
      <c r="H84" s="178">
        <v>35</v>
      </c>
      <c r="I84" s="179"/>
      <c r="J84" s="180">
        <f t="shared" si="0"/>
        <v>0</v>
      </c>
      <c r="K84" s="176" t="s">
        <v>5</v>
      </c>
      <c r="L84" s="40"/>
      <c r="M84" s="181" t="s">
        <v>5</v>
      </c>
      <c r="N84" s="182" t="s">
        <v>44</v>
      </c>
      <c r="O84" s="41"/>
      <c r="P84" s="183">
        <f t="shared" si="1"/>
        <v>0</v>
      </c>
      <c r="Q84" s="183">
        <v>0</v>
      </c>
      <c r="R84" s="183">
        <f t="shared" si="2"/>
        <v>0</v>
      </c>
      <c r="S84" s="183">
        <v>0</v>
      </c>
      <c r="T84" s="184">
        <f t="shared" si="3"/>
        <v>0</v>
      </c>
      <c r="AR84" s="23" t="s">
        <v>253</v>
      </c>
      <c r="AT84" s="23" t="s">
        <v>160</v>
      </c>
      <c r="AU84" s="23" t="s">
        <v>83</v>
      </c>
      <c r="AY84" s="23" t="s">
        <v>157</v>
      </c>
      <c r="BE84" s="185">
        <f t="shared" si="4"/>
        <v>0</v>
      </c>
      <c r="BF84" s="185">
        <f t="shared" si="5"/>
        <v>0</v>
      </c>
      <c r="BG84" s="185">
        <f t="shared" si="6"/>
        <v>0</v>
      </c>
      <c r="BH84" s="185">
        <f t="shared" si="7"/>
        <v>0</v>
      </c>
      <c r="BI84" s="185">
        <f t="shared" si="8"/>
        <v>0</v>
      </c>
      <c r="BJ84" s="23" t="s">
        <v>81</v>
      </c>
      <c r="BK84" s="185">
        <f t="shared" si="9"/>
        <v>0</v>
      </c>
      <c r="BL84" s="23" t="s">
        <v>253</v>
      </c>
      <c r="BM84" s="23" t="s">
        <v>2763</v>
      </c>
    </row>
    <row r="85" spans="2:65" s="1" customFormat="1" ht="16.5" customHeight="1">
      <c r="B85" s="173"/>
      <c r="C85" s="174" t="s">
        <v>184</v>
      </c>
      <c r="D85" s="174" t="s">
        <v>160</v>
      </c>
      <c r="E85" s="175" t="s">
        <v>2764</v>
      </c>
      <c r="F85" s="176" t="s">
        <v>2765</v>
      </c>
      <c r="G85" s="177" t="s">
        <v>163</v>
      </c>
      <c r="H85" s="178">
        <v>35</v>
      </c>
      <c r="I85" s="179"/>
      <c r="J85" s="180">
        <f t="shared" si="0"/>
        <v>0</v>
      </c>
      <c r="K85" s="176" t="s">
        <v>5</v>
      </c>
      <c r="L85" s="40"/>
      <c r="M85" s="181" t="s">
        <v>5</v>
      </c>
      <c r="N85" s="182" t="s">
        <v>44</v>
      </c>
      <c r="O85" s="41"/>
      <c r="P85" s="183">
        <f t="shared" si="1"/>
        <v>0</v>
      </c>
      <c r="Q85" s="183">
        <v>0</v>
      </c>
      <c r="R85" s="183">
        <f t="shared" si="2"/>
        <v>0</v>
      </c>
      <c r="S85" s="183">
        <v>0</v>
      </c>
      <c r="T85" s="184">
        <f t="shared" si="3"/>
        <v>0</v>
      </c>
      <c r="AR85" s="23" t="s">
        <v>253</v>
      </c>
      <c r="AT85" s="23" t="s">
        <v>160</v>
      </c>
      <c r="AU85" s="23" t="s">
        <v>83</v>
      </c>
      <c r="AY85" s="23" t="s">
        <v>157</v>
      </c>
      <c r="BE85" s="185">
        <f t="shared" si="4"/>
        <v>0</v>
      </c>
      <c r="BF85" s="185">
        <f t="shared" si="5"/>
        <v>0</v>
      </c>
      <c r="BG85" s="185">
        <f t="shared" si="6"/>
        <v>0</v>
      </c>
      <c r="BH85" s="185">
        <f t="shared" si="7"/>
        <v>0</v>
      </c>
      <c r="BI85" s="185">
        <f t="shared" si="8"/>
        <v>0</v>
      </c>
      <c r="BJ85" s="23" t="s">
        <v>81</v>
      </c>
      <c r="BK85" s="185">
        <f t="shared" si="9"/>
        <v>0</v>
      </c>
      <c r="BL85" s="23" t="s">
        <v>253</v>
      </c>
      <c r="BM85" s="23" t="s">
        <v>2766</v>
      </c>
    </row>
    <row r="86" spans="2:65" s="1" customFormat="1" ht="16.5" customHeight="1">
      <c r="B86" s="173"/>
      <c r="C86" s="174" t="s">
        <v>189</v>
      </c>
      <c r="D86" s="174" t="s">
        <v>160</v>
      </c>
      <c r="E86" s="175" t="s">
        <v>2767</v>
      </c>
      <c r="F86" s="176" t="s">
        <v>2768</v>
      </c>
      <c r="G86" s="177" t="s">
        <v>163</v>
      </c>
      <c r="H86" s="178">
        <v>35</v>
      </c>
      <c r="I86" s="179"/>
      <c r="J86" s="180">
        <f t="shared" si="0"/>
        <v>0</v>
      </c>
      <c r="K86" s="176" t="s">
        <v>5</v>
      </c>
      <c r="L86" s="40"/>
      <c r="M86" s="181" t="s">
        <v>5</v>
      </c>
      <c r="N86" s="182" t="s">
        <v>44</v>
      </c>
      <c r="O86" s="41"/>
      <c r="P86" s="183">
        <f t="shared" si="1"/>
        <v>0</v>
      </c>
      <c r="Q86" s="183">
        <v>0</v>
      </c>
      <c r="R86" s="183">
        <f t="shared" si="2"/>
        <v>0</v>
      </c>
      <c r="S86" s="183">
        <v>0</v>
      </c>
      <c r="T86" s="184">
        <f t="shared" si="3"/>
        <v>0</v>
      </c>
      <c r="AR86" s="23" t="s">
        <v>253</v>
      </c>
      <c r="AT86" s="23" t="s">
        <v>160</v>
      </c>
      <c r="AU86" s="23" t="s">
        <v>83</v>
      </c>
      <c r="AY86" s="23" t="s">
        <v>157</v>
      </c>
      <c r="BE86" s="185">
        <f t="shared" si="4"/>
        <v>0</v>
      </c>
      <c r="BF86" s="185">
        <f t="shared" si="5"/>
        <v>0</v>
      </c>
      <c r="BG86" s="185">
        <f t="shared" si="6"/>
        <v>0</v>
      </c>
      <c r="BH86" s="185">
        <f t="shared" si="7"/>
        <v>0</v>
      </c>
      <c r="BI86" s="185">
        <f t="shared" si="8"/>
        <v>0</v>
      </c>
      <c r="BJ86" s="23" t="s">
        <v>81</v>
      </c>
      <c r="BK86" s="185">
        <f t="shared" si="9"/>
        <v>0</v>
      </c>
      <c r="BL86" s="23" t="s">
        <v>253</v>
      </c>
      <c r="BM86" s="23" t="s">
        <v>2769</v>
      </c>
    </row>
    <row r="87" spans="2:65" s="1" customFormat="1" ht="16.5" customHeight="1">
      <c r="B87" s="173"/>
      <c r="C87" s="174" t="s">
        <v>197</v>
      </c>
      <c r="D87" s="174" t="s">
        <v>160</v>
      </c>
      <c r="E87" s="175" t="s">
        <v>2770</v>
      </c>
      <c r="F87" s="176" t="s">
        <v>2771</v>
      </c>
      <c r="G87" s="177" t="s">
        <v>163</v>
      </c>
      <c r="H87" s="178">
        <v>20</v>
      </c>
      <c r="I87" s="179"/>
      <c r="J87" s="180">
        <f t="shared" si="0"/>
        <v>0</v>
      </c>
      <c r="K87" s="176" t="s">
        <v>5</v>
      </c>
      <c r="L87" s="40"/>
      <c r="M87" s="181" t="s">
        <v>5</v>
      </c>
      <c r="N87" s="182" t="s">
        <v>44</v>
      </c>
      <c r="O87" s="41"/>
      <c r="P87" s="183">
        <f t="shared" si="1"/>
        <v>0</v>
      </c>
      <c r="Q87" s="183">
        <v>0</v>
      </c>
      <c r="R87" s="183">
        <f t="shared" si="2"/>
        <v>0</v>
      </c>
      <c r="S87" s="183">
        <v>0</v>
      </c>
      <c r="T87" s="184">
        <f t="shared" si="3"/>
        <v>0</v>
      </c>
      <c r="AR87" s="23" t="s">
        <v>253</v>
      </c>
      <c r="AT87" s="23" t="s">
        <v>160</v>
      </c>
      <c r="AU87" s="23" t="s">
        <v>83</v>
      </c>
      <c r="AY87" s="23" t="s">
        <v>157</v>
      </c>
      <c r="BE87" s="185">
        <f t="shared" si="4"/>
        <v>0</v>
      </c>
      <c r="BF87" s="185">
        <f t="shared" si="5"/>
        <v>0</v>
      </c>
      <c r="BG87" s="185">
        <f t="shared" si="6"/>
        <v>0</v>
      </c>
      <c r="BH87" s="185">
        <f t="shared" si="7"/>
        <v>0</v>
      </c>
      <c r="BI87" s="185">
        <f t="shared" si="8"/>
        <v>0</v>
      </c>
      <c r="BJ87" s="23" t="s">
        <v>81</v>
      </c>
      <c r="BK87" s="185">
        <f t="shared" si="9"/>
        <v>0</v>
      </c>
      <c r="BL87" s="23" t="s">
        <v>253</v>
      </c>
      <c r="BM87" s="23" t="s">
        <v>2772</v>
      </c>
    </row>
    <row r="88" spans="2:65" s="1" customFormat="1" ht="16.5" customHeight="1">
      <c r="B88" s="173"/>
      <c r="C88" s="174" t="s">
        <v>204</v>
      </c>
      <c r="D88" s="174" t="s">
        <v>160</v>
      </c>
      <c r="E88" s="175" t="s">
        <v>2773</v>
      </c>
      <c r="F88" s="176" t="s">
        <v>2774</v>
      </c>
      <c r="G88" s="177" t="s">
        <v>163</v>
      </c>
      <c r="H88" s="178">
        <v>22</v>
      </c>
      <c r="I88" s="179"/>
      <c r="J88" s="180">
        <f t="shared" si="0"/>
        <v>0</v>
      </c>
      <c r="K88" s="176" t="s">
        <v>5</v>
      </c>
      <c r="L88" s="40"/>
      <c r="M88" s="181" t="s">
        <v>5</v>
      </c>
      <c r="N88" s="182" t="s">
        <v>44</v>
      </c>
      <c r="O88" s="41"/>
      <c r="P88" s="183">
        <f t="shared" si="1"/>
        <v>0</v>
      </c>
      <c r="Q88" s="183">
        <v>0</v>
      </c>
      <c r="R88" s="183">
        <f t="shared" si="2"/>
        <v>0</v>
      </c>
      <c r="S88" s="183">
        <v>0</v>
      </c>
      <c r="T88" s="184">
        <f t="shared" si="3"/>
        <v>0</v>
      </c>
      <c r="AR88" s="23" t="s">
        <v>253</v>
      </c>
      <c r="AT88" s="23" t="s">
        <v>160</v>
      </c>
      <c r="AU88" s="23" t="s">
        <v>83</v>
      </c>
      <c r="AY88" s="23" t="s">
        <v>157</v>
      </c>
      <c r="BE88" s="185">
        <f t="shared" si="4"/>
        <v>0</v>
      </c>
      <c r="BF88" s="185">
        <f t="shared" si="5"/>
        <v>0</v>
      </c>
      <c r="BG88" s="185">
        <f t="shared" si="6"/>
        <v>0</v>
      </c>
      <c r="BH88" s="185">
        <f t="shared" si="7"/>
        <v>0</v>
      </c>
      <c r="BI88" s="185">
        <f t="shared" si="8"/>
        <v>0</v>
      </c>
      <c r="BJ88" s="23" t="s">
        <v>81</v>
      </c>
      <c r="BK88" s="185">
        <f t="shared" si="9"/>
        <v>0</v>
      </c>
      <c r="BL88" s="23" t="s">
        <v>253</v>
      </c>
      <c r="BM88" s="23" t="s">
        <v>2775</v>
      </c>
    </row>
    <row r="89" spans="2:65" s="1" customFormat="1" ht="16.5" customHeight="1">
      <c r="B89" s="173"/>
      <c r="C89" s="174" t="s">
        <v>210</v>
      </c>
      <c r="D89" s="174" t="s">
        <v>160</v>
      </c>
      <c r="E89" s="175" t="s">
        <v>2776</v>
      </c>
      <c r="F89" s="176" t="s">
        <v>2777</v>
      </c>
      <c r="G89" s="177" t="s">
        <v>458</v>
      </c>
      <c r="H89" s="178">
        <v>35</v>
      </c>
      <c r="I89" s="179"/>
      <c r="J89" s="180">
        <f t="shared" si="0"/>
        <v>0</v>
      </c>
      <c r="K89" s="176" t="s">
        <v>5</v>
      </c>
      <c r="L89" s="40"/>
      <c r="M89" s="181" t="s">
        <v>5</v>
      </c>
      <c r="N89" s="182" t="s">
        <v>44</v>
      </c>
      <c r="O89" s="41"/>
      <c r="P89" s="183">
        <f t="shared" si="1"/>
        <v>0</v>
      </c>
      <c r="Q89" s="183">
        <v>0</v>
      </c>
      <c r="R89" s="183">
        <f t="shared" si="2"/>
        <v>0</v>
      </c>
      <c r="S89" s="183">
        <v>0</v>
      </c>
      <c r="T89" s="184">
        <f t="shared" si="3"/>
        <v>0</v>
      </c>
      <c r="AR89" s="23" t="s">
        <v>253</v>
      </c>
      <c r="AT89" s="23" t="s">
        <v>160</v>
      </c>
      <c r="AU89" s="23" t="s">
        <v>83</v>
      </c>
      <c r="AY89" s="23" t="s">
        <v>157</v>
      </c>
      <c r="BE89" s="185">
        <f t="shared" si="4"/>
        <v>0</v>
      </c>
      <c r="BF89" s="185">
        <f t="shared" si="5"/>
        <v>0</v>
      </c>
      <c r="BG89" s="185">
        <f t="shared" si="6"/>
        <v>0</v>
      </c>
      <c r="BH89" s="185">
        <f t="shared" si="7"/>
        <v>0</v>
      </c>
      <c r="BI89" s="185">
        <f t="shared" si="8"/>
        <v>0</v>
      </c>
      <c r="BJ89" s="23" t="s">
        <v>81</v>
      </c>
      <c r="BK89" s="185">
        <f t="shared" si="9"/>
        <v>0</v>
      </c>
      <c r="BL89" s="23" t="s">
        <v>253</v>
      </c>
      <c r="BM89" s="23" t="s">
        <v>2778</v>
      </c>
    </row>
    <row r="90" spans="2:65" s="1" customFormat="1" ht="16.5" customHeight="1">
      <c r="B90" s="173"/>
      <c r="C90" s="174" t="s">
        <v>215</v>
      </c>
      <c r="D90" s="174" t="s">
        <v>160</v>
      </c>
      <c r="E90" s="175" t="s">
        <v>2779</v>
      </c>
      <c r="F90" s="176" t="s">
        <v>2780</v>
      </c>
      <c r="G90" s="177" t="s">
        <v>458</v>
      </c>
      <c r="H90" s="178">
        <v>25</v>
      </c>
      <c r="I90" s="179"/>
      <c r="J90" s="180">
        <f t="shared" si="0"/>
        <v>0</v>
      </c>
      <c r="K90" s="176" t="s">
        <v>5</v>
      </c>
      <c r="L90" s="40"/>
      <c r="M90" s="181" t="s">
        <v>5</v>
      </c>
      <c r="N90" s="182" t="s">
        <v>44</v>
      </c>
      <c r="O90" s="41"/>
      <c r="P90" s="183">
        <f t="shared" si="1"/>
        <v>0</v>
      </c>
      <c r="Q90" s="183">
        <v>0</v>
      </c>
      <c r="R90" s="183">
        <f t="shared" si="2"/>
        <v>0</v>
      </c>
      <c r="S90" s="183">
        <v>0</v>
      </c>
      <c r="T90" s="184">
        <f t="shared" si="3"/>
        <v>0</v>
      </c>
      <c r="AR90" s="23" t="s">
        <v>253</v>
      </c>
      <c r="AT90" s="23" t="s">
        <v>160</v>
      </c>
      <c r="AU90" s="23" t="s">
        <v>83</v>
      </c>
      <c r="AY90" s="23" t="s">
        <v>157</v>
      </c>
      <c r="BE90" s="185">
        <f t="shared" si="4"/>
        <v>0</v>
      </c>
      <c r="BF90" s="185">
        <f t="shared" si="5"/>
        <v>0</v>
      </c>
      <c r="BG90" s="185">
        <f t="shared" si="6"/>
        <v>0</v>
      </c>
      <c r="BH90" s="185">
        <f t="shared" si="7"/>
        <v>0</v>
      </c>
      <c r="BI90" s="185">
        <f t="shared" si="8"/>
        <v>0</v>
      </c>
      <c r="BJ90" s="23" t="s">
        <v>81</v>
      </c>
      <c r="BK90" s="185">
        <f t="shared" si="9"/>
        <v>0</v>
      </c>
      <c r="BL90" s="23" t="s">
        <v>253</v>
      </c>
      <c r="BM90" s="23" t="s">
        <v>2781</v>
      </c>
    </row>
    <row r="91" spans="2:65" s="1" customFormat="1" ht="16.5" customHeight="1">
      <c r="B91" s="173"/>
      <c r="C91" s="174" t="s">
        <v>220</v>
      </c>
      <c r="D91" s="174" t="s">
        <v>160</v>
      </c>
      <c r="E91" s="175" t="s">
        <v>2782</v>
      </c>
      <c r="F91" s="176" t="s">
        <v>2783</v>
      </c>
      <c r="G91" s="177" t="s">
        <v>163</v>
      </c>
      <c r="H91" s="178">
        <v>35</v>
      </c>
      <c r="I91" s="179"/>
      <c r="J91" s="180">
        <f t="shared" si="0"/>
        <v>0</v>
      </c>
      <c r="K91" s="176" t="s">
        <v>5</v>
      </c>
      <c r="L91" s="40"/>
      <c r="M91" s="181" t="s">
        <v>5</v>
      </c>
      <c r="N91" s="182" t="s">
        <v>44</v>
      </c>
      <c r="O91" s="41"/>
      <c r="P91" s="183">
        <f t="shared" si="1"/>
        <v>0</v>
      </c>
      <c r="Q91" s="183">
        <v>0</v>
      </c>
      <c r="R91" s="183">
        <f t="shared" si="2"/>
        <v>0</v>
      </c>
      <c r="S91" s="183">
        <v>0</v>
      </c>
      <c r="T91" s="184">
        <f t="shared" si="3"/>
        <v>0</v>
      </c>
      <c r="AR91" s="23" t="s">
        <v>253</v>
      </c>
      <c r="AT91" s="23" t="s">
        <v>160</v>
      </c>
      <c r="AU91" s="23" t="s">
        <v>83</v>
      </c>
      <c r="AY91" s="23" t="s">
        <v>157</v>
      </c>
      <c r="BE91" s="185">
        <f t="shared" si="4"/>
        <v>0</v>
      </c>
      <c r="BF91" s="185">
        <f t="shared" si="5"/>
        <v>0</v>
      </c>
      <c r="BG91" s="185">
        <f t="shared" si="6"/>
        <v>0</v>
      </c>
      <c r="BH91" s="185">
        <f t="shared" si="7"/>
        <v>0</v>
      </c>
      <c r="BI91" s="185">
        <f t="shared" si="8"/>
        <v>0</v>
      </c>
      <c r="BJ91" s="23" t="s">
        <v>81</v>
      </c>
      <c r="BK91" s="185">
        <f t="shared" si="9"/>
        <v>0</v>
      </c>
      <c r="BL91" s="23" t="s">
        <v>253</v>
      </c>
      <c r="BM91" s="23" t="s">
        <v>2784</v>
      </c>
    </row>
    <row r="92" spans="2:65" s="1" customFormat="1" ht="16.5" customHeight="1">
      <c r="B92" s="173"/>
      <c r="C92" s="174" t="s">
        <v>228</v>
      </c>
      <c r="D92" s="174" t="s">
        <v>160</v>
      </c>
      <c r="E92" s="175" t="s">
        <v>2785</v>
      </c>
      <c r="F92" s="176" t="s">
        <v>2786</v>
      </c>
      <c r="G92" s="177" t="s">
        <v>163</v>
      </c>
      <c r="H92" s="178">
        <v>35</v>
      </c>
      <c r="I92" s="179"/>
      <c r="J92" s="180">
        <f t="shared" si="0"/>
        <v>0</v>
      </c>
      <c r="K92" s="176" t="s">
        <v>5</v>
      </c>
      <c r="L92" s="40"/>
      <c r="M92" s="181" t="s">
        <v>5</v>
      </c>
      <c r="N92" s="182" t="s">
        <v>44</v>
      </c>
      <c r="O92" s="41"/>
      <c r="P92" s="183">
        <f t="shared" si="1"/>
        <v>0</v>
      </c>
      <c r="Q92" s="183">
        <v>0</v>
      </c>
      <c r="R92" s="183">
        <f t="shared" si="2"/>
        <v>0</v>
      </c>
      <c r="S92" s="183">
        <v>0</v>
      </c>
      <c r="T92" s="184">
        <f t="shared" si="3"/>
        <v>0</v>
      </c>
      <c r="AR92" s="23" t="s">
        <v>253</v>
      </c>
      <c r="AT92" s="23" t="s">
        <v>160</v>
      </c>
      <c r="AU92" s="23" t="s">
        <v>83</v>
      </c>
      <c r="AY92" s="23" t="s">
        <v>157</v>
      </c>
      <c r="BE92" s="185">
        <f t="shared" si="4"/>
        <v>0</v>
      </c>
      <c r="BF92" s="185">
        <f t="shared" si="5"/>
        <v>0</v>
      </c>
      <c r="BG92" s="185">
        <f t="shared" si="6"/>
        <v>0</v>
      </c>
      <c r="BH92" s="185">
        <f t="shared" si="7"/>
        <v>0</v>
      </c>
      <c r="BI92" s="185">
        <f t="shared" si="8"/>
        <v>0</v>
      </c>
      <c r="BJ92" s="23" t="s">
        <v>81</v>
      </c>
      <c r="BK92" s="185">
        <f t="shared" si="9"/>
        <v>0</v>
      </c>
      <c r="BL92" s="23" t="s">
        <v>253</v>
      </c>
      <c r="BM92" s="23" t="s">
        <v>2787</v>
      </c>
    </row>
    <row r="93" spans="2:65" s="1" customFormat="1" ht="16.5" customHeight="1">
      <c r="B93" s="173"/>
      <c r="C93" s="174" t="s">
        <v>239</v>
      </c>
      <c r="D93" s="174" t="s">
        <v>160</v>
      </c>
      <c r="E93" s="175" t="s">
        <v>2788</v>
      </c>
      <c r="F93" s="176" t="s">
        <v>2789</v>
      </c>
      <c r="G93" s="177" t="s">
        <v>1005</v>
      </c>
      <c r="H93" s="178">
        <v>1</v>
      </c>
      <c r="I93" s="179"/>
      <c r="J93" s="180">
        <f t="shared" si="0"/>
        <v>0</v>
      </c>
      <c r="K93" s="176" t="s">
        <v>5</v>
      </c>
      <c r="L93" s="40"/>
      <c r="M93" s="181" t="s">
        <v>5</v>
      </c>
      <c r="N93" s="229" t="s">
        <v>44</v>
      </c>
      <c r="O93" s="230"/>
      <c r="P93" s="231">
        <f t="shared" si="1"/>
        <v>0</v>
      </c>
      <c r="Q93" s="231">
        <v>0</v>
      </c>
      <c r="R93" s="231">
        <f t="shared" si="2"/>
        <v>0</v>
      </c>
      <c r="S93" s="231">
        <v>0</v>
      </c>
      <c r="T93" s="232">
        <f t="shared" si="3"/>
        <v>0</v>
      </c>
      <c r="AR93" s="23" t="s">
        <v>253</v>
      </c>
      <c r="AT93" s="23" t="s">
        <v>160</v>
      </c>
      <c r="AU93" s="23" t="s">
        <v>83</v>
      </c>
      <c r="AY93" s="23" t="s">
        <v>157</v>
      </c>
      <c r="BE93" s="185">
        <f t="shared" si="4"/>
        <v>0</v>
      </c>
      <c r="BF93" s="185">
        <f t="shared" si="5"/>
        <v>0</v>
      </c>
      <c r="BG93" s="185">
        <f t="shared" si="6"/>
        <v>0</v>
      </c>
      <c r="BH93" s="185">
        <f t="shared" si="7"/>
        <v>0</v>
      </c>
      <c r="BI93" s="185">
        <f t="shared" si="8"/>
        <v>0</v>
      </c>
      <c r="BJ93" s="23" t="s">
        <v>81</v>
      </c>
      <c r="BK93" s="185">
        <f t="shared" si="9"/>
        <v>0</v>
      </c>
      <c r="BL93" s="23" t="s">
        <v>253</v>
      </c>
      <c r="BM93" s="23" t="s">
        <v>2790</v>
      </c>
    </row>
    <row r="94" spans="2:12" s="1" customFormat="1" ht="6.95" customHeight="1">
      <c r="B94" s="55"/>
      <c r="C94" s="56"/>
      <c r="D94" s="56"/>
      <c r="E94" s="56"/>
      <c r="F94" s="56"/>
      <c r="G94" s="56"/>
      <c r="H94" s="56"/>
      <c r="I94" s="126"/>
      <c r="J94" s="56"/>
      <c r="K94" s="56"/>
      <c r="L94" s="40"/>
    </row>
  </sheetData>
  <autoFilter ref="C77:K93"/>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R187"/>
  <sheetViews>
    <sheetView showGridLines="0" workbookViewId="0" topLeftCell="A1">
      <pane ySplit="1" topLeftCell="A155" activePane="bottomLeft" state="frozen"/>
      <selection pane="bottomLeft" activeCell="AD145" sqref="AD145"/>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99"/>
      <c r="C1" s="99"/>
      <c r="D1" s="100" t="s">
        <v>1</v>
      </c>
      <c r="E1" s="99"/>
      <c r="F1" s="101" t="s">
        <v>105</v>
      </c>
      <c r="G1" s="352" t="s">
        <v>106</v>
      </c>
      <c r="H1" s="352"/>
      <c r="I1" s="102"/>
      <c r="J1" s="101" t="s">
        <v>107</v>
      </c>
      <c r="K1" s="100" t="s">
        <v>108</v>
      </c>
      <c r="L1" s="101" t="s">
        <v>109</v>
      </c>
      <c r="M1" s="101"/>
      <c r="N1" s="101"/>
      <c r="O1" s="101"/>
      <c r="P1" s="101"/>
      <c r="Q1" s="101"/>
      <c r="R1" s="101"/>
      <c r="S1" s="101"/>
      <c r="T1" s="10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19" t="s">
        <v>8</v>
      </c>
      <c r="M2" s="320"/>
      <c r="N2" s="320"/>
      <c r="O2" s="320"/>
      <c r="P2" s="320"/>
      <c r="Q2" s="320"/>
      <c r="R2" s="320"/>
      <c r="S2" s="320"/>
      <c r="T2" s="320"/>
      <c r="U2" s="320"/>
      <c r="V2" s="320"/>
      <c r="AT2" s="23" t="s">
        <v>98</v>
      </c>
    </row>
    <row r="3" spans="2:46" ht="6.95" customHeight="1">
      <c r="B3" s="24"/>
      <c r="C3" s="25"/>
      <c r="D3" s="25"/>
      <c r="E3" s="25"/>
      <c r="F3" s="25"/>
      <c r="G3" s="25"/>
      <c r="H3" s="25"/>
      <c r="I3" s="103"/>
      <c r="J3" s="25"/>
      <c r="K3" s="26"/>
      <c r="AT3" s="23" t="s">
        <v>83</v>
      </c>
    </row>
    <row r="4" spans="2:46" ht="36.95" customHeight="1">
      <c r="B4" s="27"/>
      <c r="C4" s="28"/>
      <c r="D4" s="29" t="s">
        <v>110</v>
      </c>
      <c r="E4" s="28"/>
      <c r="F4" s="28"/>
      <c r="G4" s="28"/>
      <c r="H4" s="28"/>
      <c r="I4" s="104"/>
      <c r="J4" s="28"/>
      <c r="K4" s="30"/>
      <c r="M4" s="31" t="s">
        <v>13</v>
      </c>
      <c r="AT4" s="23" t="s">
        <v>6</v>
      </c>
    </row>
    <row r="5" spans="2:11" ht="6.95" customHeight="1">
      <c r="B5" s="27"/>
      <c r="C5" s="28"/>
      <c r="D5" s="28"/>
      <c r="E5" s="28"/>
      <c r="F5" s="28"/>
      <c r="G5" s="28"/>
      <c r="H5" s="28"/>
      <c r="I5" s="104"/>
      <c r="J5" s="28"/>
      <c r="K5" s="30"/>
    </row>
    <row r="6" spans="2:11" ht="15">
      <c r="B6" s="27"/>
      <c r="C6" s="28"/>
      <c r="D6" s="36" t="s">
        <v>19</v>
      </c>
      <c r="E6" s="28"/>
      <c r="F6" s="28"/>
      <c r="G6" s="28"/>
      <c r="H6" s="28"/>
      <c r="I6" s="104"/>
      <c r="J6" s="28"/>
      <c r="K6" s="30"/>
    </row>
    <row r="7" spans="2:11" ht="16.5" customHeight="1">
      <c r="B7" s="27"/>
      <c r="C7" s="28"/>
      <c r="D7" s="28"/>
      <c r="E7" s="353" t="str">
        <f>'Rekapitulace stavby'!K6</f>
        <v>Stavební úpravy 2.NP - 3.NP pavilonu A přestavba dětského oddělení na LDN - 2.část - 2.NP</v>
      </c>
      <c r="F7" s="354"/>
      <c r="G7" s="354"/>
      <c r="H7" s="354"/>
      <c r="I7" s="104"/>
      <c r="J7" s="28"/>
      <c r="K7" s="30"/>
    </row>
    <row r="8" spans="2:11" s="1" customFormat="1" ht="15">
      <c r="B8" s="40"/>
      <c r="C8" s="41"/>
      <c r="D8" s="36" t="s">
        <v>111</v>
      </c>
      <c r="E8" s="41"/>
      <c r="F8" s="41"/>
      <c r="G8" s="41"/>
      <c r="H8" s="41"/>
      <c r="I8" s="105"/>
      <c r="J8" s="41"/>
      <c r="K8" s="44"/>
    </row>
    <row r="9" spans="2:11" s="1" customFormat="1" ht="36.95" customHeight="1">
      <c r="B9" s="40"/>
      <c r="C9" s="41"/>
      <c r="D9" s="41"/>
      <c r="E9" s="355" t="s">
        <v>2791</v>
      </c>
      <c r="F9" s="356"/>
      <c r="G9" s="356"/>
      <c r="H9" s="356"/>
      <c r="I9" s="105"/>
      <c r="J9" s="41"/>
      <c r="K9" s="44"/>
    </row>
    <row r="10" spans="2:11" s="1" customFormat="1" ht="13.5">
      <c r="B10" s="40"/>
      <c r="C10" s="41"/>
      <c r="D10" s="41"/>
      <c r="E10" s="41"/>
      <c r="F10" s="41"/>
      <c r="G10" s="41"/>
      <c r="H10" s="41"/>
      <c r="I10" s="105"/>
      <c r="J10" s="41"/>
      <c r="K10" s="44"/>
    </row>
    <row r="11" spans="2:11" s="1" customFormat="1" ht="14.45" customHeight="1">
      <c r="B11" s="40"/>
      <c r="C11" s="41"/>
      <c r="D11" s="36" t="s">
        <v>21</v>
      </c>
      <c r="E11" s="41"/>
      <c r="F11" s="34" t="s">
        <v>5</v>
      </c>
      <c r="G11" s="41"/>
      <c r="H11" s="41"/>
      <c r="I11" s="106" t="s">
        <v>23</v>
      </c>
      <c r="J11" s="34" t="s">
        <v>5</v>
      </c>
      <c r="K11" s="44"/>
    </row>
    <row r="12" spans="2:11" s="1" customFormat="1" ht="14.45" customHeight="1">
      <c r="B12" s="40"/>
      <c r="C12" s="41"/>
      <c r="D12" s="36" t="s">
        <v>24</v>
      </c>
      <c r="E12" s="41"/>
      <c r="F12" s="34" t="s">
        <v>25</v>
      </c>
      <c r="G12" s="41"/>
      <c r="H12" s="41"/>
      <c r="I12" s="106" t="s">
        <v>26</v>
      </c>
      <c r="J12" s="107" t="str">
        <f>'Rekapitulace stavby'!AN8</f>
        <v>27. 12. 2018</v>
      </c>
      <c r="K12" s="44"/>
    </row>
    <row r="13" spans="2:11" s="1" customFormat="1" ht="10.9" customHeight="1">
      <c r="B13" s="40"/>
      <c r="C13" s="41"/>
      <c r="D13" s="41"/>
      <c r="E13" s="41"/>
      <c r="F13" s="41"/>
      <c r="G13" s="41"/>
      <c r="H13" s="41"/>
      <c r="I13" s="105"/>
      <c r="J13" s="41"/>
      <c r="K13" s="44"/>
    </row>
    <row r="14" spans="2:11" s="1" customFormat="1" ht="14.45" customHeight="1">
      <c r="B14" s="40"/>
      <c r="C14" s="41"/>
      <c r="D14" s="36" t="s">
        <v>28</v>
      </c>
      <c r="E14" s="41"/>
      <c r="F14" s="41"/>
      <c r="G14" s="41"/>
      <c r="H14" s="41"/>
      <c r="I14" s="106" t="s">
        <v>29</v>
      </c>
      <c r="J14" s="34" t="str">
        <f>IF('Rekapitulace stavby'!AN10="","",'Rekapitulace stavby'!AN10)</f>
        <v/>
      </c>
      <c r="K14" s="44"/>
    </row>
    <row r="15" spans="2:11" s="1" customFormat="1" ht="18" customHeight="1">
      <c r="B15" s="40"/>
      <c r="C15" s="41"/>
      <c r="D15" s="41"/>
      <c r="E15" s="34" t="str">
        <f>IF('Rekapitulace stavby'!E11="","",'Rekapitulace stavby'!E11)</f>
        <v xml:space="preserve"> </v>
      </c>
      <c r="F15" s="41"/>
      <c r="G15" s="41"/>
      <c r="H15" s="41"/>
      <c r="I15" s="106" t="s">
        <v>31</v>
      </c>
      <c r="J15" s="34" t="str">
        <f>IF('Rekapitulace stavby'!AN11="","",'Rekapitulace stavby'!AN11)</f>
        <v/>
      </c>
      <c r="K15" s="44"/>
    </row>
    <row r="16" spans="2:11" s="1" customFormat="1" ht="6.95" customHeight="1">
      <c r="B16" s="40"/>
      <c r="C16" s="41"/>
      <c r="D16" s="41"/>
      <c r="E16" s="41"/>
      <c r="F16" s="41"/>
      <c r="G16" s="41"/>
      <c r="H16" s="41"/>
      <c r="I16" s="105"/>
      <c r="J16" s="41"/>
      <c r="K16" s="44"/>
    </row>
    <row r="17" spans="2:11" s="1" customFormat="1" ht="14.45" customHeight="1">
      <c r="B17" s="40"/>
      <c r="C17" s="41"/>
      <c r="D17" s="36" t="s">
        <v>32</v>
      </c>
      <c r="E17" s="41"/>
      <c r="F17" s="41"/>
      <c r="G17" s="41"/>
      <c r="H17" s="41"/>
      <c r="I17" s="106" t="s">
        <v>29</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06" t="s">
        <v>31</v>
      </c>
      <c r="J18" s="34" t="str">
        <f>IF('Rekapitulace stavby'!AN14="Vyplň údaj","",IF('Rekapitulace stavby'!AN14="","",'Rekapitulace stavby'!AN14))</f>
        <v/>
      </c>
      <c r="K18" s="44"/>
    </row>
    <row r="19" spans="2:11" s="1" customFormat="1" ht="6.95" customHeight="1">
      <c r="B19" s="40"/>
      <c r="C19" s="41"/>
      <c r="D19" s="41"/>
      <c r="E19" s="41"/>
      <c r="F19" s="41"/>
      <c r="G19" s="41"/>
      <c r="H19" s="41"/>
      <c r="I19" s="105"/>
      <c r="J19" s="41"/>
      <c r="K19" s="44"/>
    </row>
    <row r="20" spans="2:11" s="1" customFormat="1" ht="14.45" customHeight="1">
      <c r="B20" s="40"/>
      <c r="C20" s="41"/>
      <c r="D20" s="36" t="s">
        <v>34</v>
      </c>
      <c r="E20" s="41"/>
      <c r="F20" s="41"/>
      <c r="G20" s="41"/>
      <c r="H20" s="41"/>
      <c r="I20" s="106" t="s">
        <v>29</v>
      </c>
      <c r="J20" s="34" t="s">
        <v>5</v>
      </c>
      <c r="K20" s="44"/>
    </row>
    <row r="21" spans="2:11" s="1" customFormat="1" ht="18" customHeight="1">
      <c r="B21" s="40"/>
      <c r="C21" s="41"/>
      <c r="D21" s="41"/>
      <c r="E21" s="34" t="s">
        <v>35</v>
      </c>
      <c r="F21" s="41"/>
      <c r="G21" s="41"/>
      <c r="H21" s="41"/>
      <c r="I21" s="106" t="s">
        <v>31</v>
      </c>
      <c r="J21" s="34" t="s">
        <v>5</v>
      </c>
      <c r="K21" s="44"/>
    </row>
    <row r="22" spans="2:11" s="1" customFormat="1" ht="6.95" customHeight="1">
      <c r="B22" s="40"/>
      <c r="C22" s="41"/>
      <c r="D22" s="41"/>
      <c r="E22" s="41"/>
      <c r="F22" s="41"/>
      <c r="G22" s="41"/>
      <c r="H22" s="41"/>
      <c r="I22" s="105"/>
      <c r="J22" s="41"/>
      <c r="K22" s="44"/>
    </row>
    <row r="23" spans="2:11" s="1" customFormat="1" ht="14.45" customHeight="1">
      <c r="B23" s="40"/>
      <c r="C23" s="41"/>
      <c r="D23" s="36" t="s">
        <v>37</v>
      </c>
      <c r="E23" s="41"/>
      <c r="F23" s="41"/>
      <c r="G23" s="41"/>
      <c r="H23" s="41"/>
      <c r="I23" s="105"/>
      <c r="J23" s="41"/>
      <c r="K23" s="44"/>
    </row>
    <row r="24" spans="2:11" s="6" customFormat="1" ht="71.25" customHeight="1">
      <c r="B24" s="108"/>
      <c r="C24" s="109"/>
      <c r="D24" s="109"/>
      <c r="E24" s="326" t="s">
        <v>38</v>
      </c>
      <c r="F24" s="326"/>
      <c r="G24" s="326"/>
      <c r="H24" s="326"/>
      <c r="I24" s="110"/>
      <c r="J24" s="109"/>
      <c r="K24" s="111"/>
    </row>
    <row r="25" spans="2:11" s="1" customFormat="1" ht="6.95" customHeight="1">
      <c r="B25" s="40"/>
      <c r="C25" s="41"/>
      <c r="D25" s="41"/>
      <c r="E25" s="41"/>
      <c r="F25" s="41"/>
      <c r="G25" s="41"/>
      <c r="H25" s="41"/>
      <c r="I25" s="105"/>
      <c r="J25" s="41"/>
      <c r="K25" s="44"/>
    </row>
    <row r="26" spans="2:11" s="1" customFormat="1" ht="6.95" customHeight="1">
      <c r="B26" s="40"/>
      <c r="C26" s="41"/>
      <c r="D26" s="67"/>
      <c r="E26" s="67"/>
      <c r="F26" s="67"/>
      <c r="G26" s="67"/>
      <c r="H26" s="67"/>
      <c r="I26" s="112"/>
      <c r="J26" s="67"/>
      <c r="K26" s="113"/>
    </row>
    <row r="27" spans="2:11" s="1" customFormat="1" ht="25.35" customHeight="1">
      <c r="B27" s="40"/>
      <c r="C27" s="41"/>
      <c r="D27" s="114" t="s">
        <v>39</v>
      </c>
      <c r="E27" s="41"/>
      <c r="F27" s="41"/>
      <c r="G27" s="41"/>
      <c r="H27" s="41"/>
      <c r="I27" s="105"/>
      <c r="J27" s="115">
        <f>ROUND(J86,2)</f>
        <v>0</v>
      </c>
      <c r="K27" s="44"/>
    </row>
    <row r="28" spans="2:11" s="1" customFormat="1" ht="6.95" customHeight="1">
      <c r="B28" s="40"/>
      <c r="C28" s="41"/>
      <c r="D28" s="67"/>
      <c r="E28" s="67"/>
      <c r="F28" s="67"/>
      <c r="G28" s="67"/>
      <c r="H28" s="67"/>
      <c r="I28" s="112"/>
      <c r="J28" s="67"/>
      <c r="K28" s="113"/>
    </row>
    <row r="29" spans="2:11" s="1" customFormat="1" ht="14.45" customHeight="1">
      <c r="B29" s="40"/>
      <c r="C29" s="41"/>
      <c r="D29" s="41"/>
      <c r="E29" s="41"/>
      <c r="F29" s="45" t="s">
        <v>41</v>
      </c>
      <c r="G29" s="41"/>
      <c r="H29" s="41"/>
      <c r="I29" s="116" t="s">
        <v>40</v>
      </c>
      <c r="J29" s="45" t="s">
        <v>42</v>
      </c>
      <c r="K29" s="44"/>
    </row>
    <row r="30" spans="2:11" s="1" customFormat="1" ht="14.45" customHeight="1">
      <c r="B30" s="40"/>
      <c r="C30" s="41"/>
      <c r="D30" s="48" t="s">
        <v>43</v>
      </c>
      <c r="E30" s="48" t="s">
        <v>44</v>
      </c>
      <c r="F30" s="117">
        <f>ROUND(SUM(BE86:BE186),2)</f>
        <v>0</v>
      </c>
      <c r="G30" s="41"/>
      <c r="H30" s="41"/>
      <c r="I30" s="118">
        <v>0.21</v>
      </c>
      <c r="J30" s="117">
        <f>ROUND(ROUND((SUM(BE86:BE186)),2)*I30,2)</f>
        <v>0</v>
      </c>
      <c r="K30" s="44"/>
    </row>
    <row r="31" spans="2:11" s="1" customFormat="1" ht="14.45" customHeight="1">
      <c r="B31" s="40"/>
      <c r="C31" s="41"/>
      <c r="D31" s="41"/>
      <c r="E31" s="48" t="s">
        <v>45</v>
      </c>
      <c r="F31" s="117">
        <f>ROUND(SUM(BF86:BF186),2)</f>
        <v>0</v>
      </c>
      <c r="G31" s="41"/>
      <c r="H31" s="41"/>
      <c r="I31" s="118">
        <v>0.15</v>
      </c>
      <c r="J31" s="117">
        <f>ROUND(ROUND((SUM(BF86:BF186)),2)*I31,2)</f>
        <v>0</v>
      </c>
      <c r="K31" s="44"/>
    </row>
    <row r="32" spans="2:11" s="1" customFormat="1" ht="14.45" customHeight="1" hidden="1">
      <c r="B32" s="40"/>
      <c r="C32" s="41"/>
      <c r="D32" s="41"/>
      <c r="E32" s="48" t="s">
        <v>46</v>
      </c>
      <c r="F32" s="117">
        <f>ROUND(SUM(BG86:BG186),2)</f>
        <v>0</v>
      </c>
      <c r="G32" s="41"/>
      <c r="H32" s="41"/>
      <c r="I32" s="118">
        <v>0.21</v>
      </c>
      <c r="J32" s="117">
        <v>0</v>
      </c>
      <c r="K32" s="44"/>
    </row>
    <row r="33" spans="2:11" s="1" customFormat="1" ht="14.45" customHeight="1" hidden="1">
      <c r="B33" s="40"/>
      <c r="C33" s="41"/>
      <c r="D33" s="41"/>
      <c r="E33" s="48" t="s">
        <v>47</v>
      </c>
      <c r="F33" s="117">
        <f>ROUND(SUM(BH86:BH186),2)</f>
        <v>0</v>
      </c>
      <c r="G33" s="41"/>
      <c r="H33" s="41"/>
      <c r="I33" s="118">
        <v>0.15</v>
      </c>
      <c r="J33" s="117">
        <v>0</v>
      </c>
      <c r="K33" s="44"/>
    </row>
    <row r="34" spans="2:11" s="1" customFormat="1" ht="14.45" customHeight="1" hidden="1">
      <c r="B34" s="40"/>
      <c r="C34" s="41"/>
      <c r="D34" s="41"/>
      <c r="E34" s="48" t="s">
        <v>48</v>
      </c>
      <c r="F34" s="117">
        <f>ROUND(SUM(BI86:BI186),2)</f>
        <v>0</v>
      </c>
      <c r="G34" s="41"/>
      <c r="H34" s="41"/>
      <c r="I34" s="118">
        <v>0</v>
      </c>
      <c r="J34" s="117">
        <v>0</v>
      </c>
      <c r="K34" s="44"/>
    </row>
    <row r="35" spans="2:11" s="1" customFormat="1" ht="6.95" customHeight="1">
      <c r="B35" s="40"/>
      <c r="C35" s="41"/>
      <c r="D35" s="41"/>
      <c r="E35" s="41"/>
      <c r="F35" s="41"/>
      <c r="G35" s="41"/>
      <c r="H35" s="41"/>
      <c r="I35" s="105"/>
      <c r="J35" s="41"/>
      <c r="K35" s="44"/>
    </row>
    <row r="36" spans="2:11" s="1" customFormat="1" ht="25.35" customHeight="1">
      <c r="B36" s="40"/>
      <c r="C36" s="119"/>
      <c r="D36" s="120" t="s">
        <v>49</v>
      </c>
      <c r="E36" s="70"/>
      <c r="F36" s="70"/>
      <c r="G36" s="121" t="s">
        <v>50</v>
      </c>
      <c r="H36" s="122" t="s">
        <v>51</v>
      </c>
      <c r="I36" s="123"/>
      <c r="J36" s="124">
        <f>SUM(J27:J34)</f>
        <v>0</v>
      </c>
      <c r="K36" s="125"/>
    </row>
    <row r="37" spans="2:11" s="1" customFormat="1" ht="14.45" customHeight="1">
      <c r="B37" s="55"/>
      <c r="C37" s="56"/>
      <c r="D37" s="56"/>
      <c r="E37" s="56"/>
      <c r="F37" s="56"/>
      <c r="G37" s="56"/>
      <c r="H37" s="56"/>
      <c r="I37" s="126"/>
      <c r="J37" s="56"/>
      <c r="K37" s="57"/>
    </row>
    <row r="41" spans="2:11" s="1" customFormat="1" ht="6.95" customHeight="1">
      <c r="B41" s="58"/>
      <c r="C41" s="59"/>
      <c r="D41" s="59"/>
      <c r="E41" s="59"/>
      <c r="F41" s="59"/>
      <c r="G41" s="59"/>
      <c r="H41" s="59"/>
      <c r="I41" s="127"/>
      <c r="J41" s="59"/>
      <c r="K41" s="128"/>
    </row>
    <row r="42" spans="2:11" s="1" customFormat="1" ht="36.95" customHeight="1">
      <c r="B42" s="40"/>
      <c r="C42" s="29" t="s">
        <v>113</v>
      </c>
      <c r="D42" s="41"/>
      <c r="E42" s="41"/>
      <c r="F42" s="41"/>
      <c r="G42" s="41"/>
      <c r="H42" s="41"/>
      <c r="I42" s="105"/>
      <c r="J42" s="41"/>
      <c r="K42" s="44"/>
    </row>
    <row r="43" spans="2:11" s="1" customFormat="1" ht="6.95" customHeight="1">
      <c r="B43" s="40"/>
      <c r="C43" s="41"/>
      <c r="D43" s="41"/>
      <c r="E43" s="41"/>
      <c r="F43" s="41"/>
      <c r="G43" s="41"/>
      <c r="H43" s="41"/>
      <c r="I43" s="105"/>
      <c r="J43" s="41"/>
      <c r="K43" s="44"/>
    </row>
    <row r="44" spans="2:11" s="1" customFormat="1" ht="14.45" customHeight="1">
      <c r="B44" s="40"/>
      <c r="C44" s="36" t="s">
        <v>19</v>
      </c>
      <c r="D44" s="41"/>
      <c r="E44" s="41"/>
      <c r="F44" s="41"/>
      <c r="G44" s="41"/>
      <c r="H44" s="41"/>
      <c r="I44" s="105"/>
      <c r="J44" s="41"/>
      <c r="K44" s="44"/>
    </row>
    <row r="45" spans="2:11" s="1" customFormat="1" ht="16.5" customHeight="1">
      <c r="B45" s="40"/>
      <c r="C45" s="41"/>
      <c r="D45" s="41"/>
      <c r="E45" s="353" t="str">
        <f>E7</f>
        <v>Stavební úpravy 2.NP - 3.NP pavilonu A přestavba dětského oddělení na LDN - 2.část - 2.NP</v>
      </c>
      <c r="F45" s="354"/>
      <c r="G45" s="354"/>
      <c r="H45" s="354"/>
      <c r="I45" s="105"/>
      <c r="J45" s="41"/>
      <c r="K45" s="44"/>
    </row>
    <row r="46" spans="2:11" s="1" customFormat="1" ht="14.45" customHeight="1">
      <c r="B46" s="40"/>
      <c r="C46" s="36" t="s">
        <v>111</v>
      </c>
      <c r="D46" s="41"/>
      <c r="E46" s="41"/>
      <c r="F46" s="41"/>
      <c r="G46" s="41"/>
      <c r="H46" s="41"/>
      <c r="I46" s="105"/>
      <c r="J46" s="41"/>
      <c r="K46" s="44"/>
    </row>
    <row r="47" spans="2:11" s="1" customFormat="1" ht="17.25" customHeight="1">
      <c r="B47" s="40"/>
      <c r="C47" s="41"/>
      <c r="D47" s="41"/>
      <c r="E47" s="355" t="str">
        <f>E9</f>
        <v>06 - elektroinstalace - silnoproud</v>
      </c>
      <c r="F47" s="356"/>
      <c r="G47" s="356"/>
      <c r="H47" s="356"/>
      <c r="I47" s="105"/>
      <c r="J47" s="41"/>
      <c r="K47" s="44"/>
    </row>
    <row r="48" spans="2:11" s="1" customFormat="1" ht="6.95" customHeight="1">
      <c r="B48" s="40"/>
      <c r="C48" s="41"/>
      <c r="D48" s="41"/>
      <c r="E48" s="41"/>
      <c r="F48" s="41"/>
      <c r="G48" s="41"/>
      <c r="H48" s="41"/>
      <c r="I48" s="105"/>
      <c r="J48" s="41"/>
      <c r="K48" s="44"/>
    </row>
    <row r="49" spans="2:11" s="1" customFormat="1" ht="18" customHeight="1">
      <c r="B49" s="40"/>
      <c r="C49" s="36" t="s">
        <v>24</v>
      </c>
      <c r="D49" s="41"/>
      <c r="E49" s="41"/>
      <c r="F49" s="34" t="str">
        <f>F12</f>
        <v>Jindřichův Hradec</v>
      </c>
      <c r="G49" s="41"/>
      <c r="H49" s="41"/>
      <c r="I49" s="106" t="s">
        <v>26</v>
      </c>
      <c r="J49" s="107" t="str">
        <f>IF(J12="","",J12)</f>
        <v>27. 12. 2018</v>
      </c>
      <c r="K49" s="44"/>
    </row>
    <row r="50" spans="2:11" s="1" customFormat="1" ht="6.95" customHeight="1">
      <c r="B50" s="40"/>
      <c r="C50" s="41"/>
      <c r="D50" s="41"/>
      <c r="E50" s="41"/>
      <c r="F50" s="41"/>
      <c r="G50" s="41"/>
      <c r="H50" s="41"/>
      <c r="I50" s="105"/>
      <c r="J50" s="41"/>
      <c r="K50" s="44"/>
    </row>
    <row r="51" spans="2:11" s="1" customFormat="1" ht="15">
      <c r="B51" s="40"/>
      <c r="C51" s="36" t="s">
        <v>28</v>
      </c>
      <c r="D51" s="41"/>
      <c r="E51" s="41"/>
      <c r="F51" s="34" t="str">
        <f>E15</f>
        <v xml:space="preserve"> </v>
      </c>
      <c r="G51" s="41"/>
      <c r="H51" s="41"/>
      <c r="I51" s="106" t="s">
        <v>34</v>
      </c>
      <c r="J51" s="326" t="str">
        <f>E21</f>
        <v>ATELIER G+G s.r.o.</v>
      </c>
      <c r="K51" s="44"/>
    </row>
    <row r="52" spans="2:11" s="1" customFormat="1" ht="14.45" customHeight="1">
      <c r="B52" s="40"/>
      <c r="C52" s="36" t="s">
        <v>32</v>
      </c>
      <c r="D52" s="41"/>
      <c r="E52" s="41"/>
      <c r="F52" s="34" t="str">
        <f>IF(E18="","",E18)</f>
        <v/>
      </c>
      <c r="G52" s="41"/>
      <c r="H52" s="41"/>
      <c r="I52" s="105"/>
      <c r="J52" s="348"/>
      <c r="K52" s="44"/>
    </row>
    <row r="53" spans="2:11" s="1" customFormat="1" ht="10.35" customHeight="1">
      <c r="B53" s="40"/>
      <c r="C53" s="41"/>
      <c r="D53" s="41"/>
      <c r="E53" s="41"/>
      <c r="F53" s="41"/>
      <c r="G53" s="41"/>
      <c r="H53" s="41"/>
      <c r="I53" s="105"/>
      <c r="J53" s="41"/>
      <c r="K53" s="44"/>
    </row>
    <row r="54" spans="2:11" s="1" customFormat="1" ht="29.25" customHeight="1">
      <c r="B54" s="40"/>
      <c r="C54" s="129" t="s">
        <v>114</v>
      </c>
      <c r="D54" s="119"/>
      <c r="E54" s="119"/>
      <c r="F54" s="119"/>
      <c r="G54" s="119"/>
      <c r="H54" s="119"/>
      <c r="I54" s="130"/>
      <c r="J54" s="131" t="s">
        <v>115</v>
      </c>
      <c r="K54" s="132"/>
    </row>
    <row r="55" spans="2:11" s="1" customFormat="1" ht="10.35" customHeight="1">
      <c r="B55" s="40"/>
      <c r="C55" s="41"/>
      <c r="D55" s="41"/>
      <c r="E55" s="41"/>
      <c r="F55" s="41"/>
      <c r="G55" s="41"/>
      <c r="H55" s="41"/>
      <c r="I55" s="105"/>
      <c r="J55" s="41"/>
      <c r="K55" s="44"/>
    </row>
    <row r="56" spans="2:47" s="1" customFormat="1" ht="29.25" customHeight="1">
      <c r="B56" s="40"/>
      <c r="C56" s="133" t="s">
        <v>116</v>
      </c>
      <c r="D56" s="41"/>
      <c r="E56" s="41"/>
      <c r="F56" s="41"/>
      <c r="G56" s="41"/>
      <c r="H56" s="41"/>
      <c r="I56" s="105"/>
      <c r="J56" s="115">
        <f>J86</f>
        <v>0</v>
      </c>
      <c r="K56" s="44"/>
      <c r="AU56" s="23" t="s">
        <v>117</v>
      </c>
    </row>
    <row r="57" spans="2:11" s="7" customFormat="1" ht="24.95" customHeight="1">
      <c r="B57" s="134"/>
      <c r="C57" s="135"/>
      <c r="D57" s="136" t="s">
        <v>2792</v>
      </c>
      <c r="E57" s="137"/>
      <c r="F57" s="137"/>
      <c r="G57" s="137"/>
      <c r="H57" s="137"/>
      <c r="I57" s="138"/>
      <c r="J57" s="139">
        <f>J87</f>
        <v>0</v>
      </c>
      <c r="K57" s="140"/>
    </row>
    <row r="58" spans="2:11" s="7" customFormat="1" ht="24.95" customHeight="1">
      <c r="B58" s="134"/>
      <c r="C58" s="135"/>
      <c r="D58" s="136" t="s">
        <v>2793</v>
      </c>
      <c r="E58" s="137"/>
      <c r="F58" s="137"/>
      <c r="G58" s="137"/>
      <c r="H58" s="137"/>
      <c r="I58" s="138"/>
      <c r="J58" s="139">
        <f>J105</f>
        <v>0</v>
      </c>
      <c r="K58" s="140"/>
    </row>
    <row r="59" spans="2:11" s="7" customFormat="1" ht="24.95" customHeight="1">
      <c r="B59" s="134"/>
      <c r="C59" s="135"/>
      <c r="D59" s="136" t="s">
        <v>2794</v>
      </c>
      <c r="E59" s="137"/>
      <c r="F59" s="137"/>
      <c r="G59" s="137"/>
      <c r="H59" s="137"/>
      <c r="I59" s="138"/>
      <c r="J59" s="139">
        <f>J113</f>
        <v>0</v>
      </c>
      <c r="K59" s="140"/>
    </row>
    <row r="60" spans="2:11" s="7" customFormat="1" ht="24.95" customHeight="1">
      <c r="B60" s="134"/>
      <c r="C60" s="135"/>
      <c r="D60" s="136" t="s">
        <v>2795</v>
      </c>
      <c r="E60" s="137"/>
      <c r="F60" s="137"/>
      <c r="G60" s="137"/>
      <c r="H60" s="137"/>
      <c r="I60" s="138"/>
      <c r="J60" s="139">
        <f>J125</f>
        <v>0</v>
      </c>
      <c r="K60" s="140"/>
    </row>
    <row r="61" spans="2:11" s="7" customFormat="1" ht="24.95" customHeight="1">
      <c r="B61" s="134"/>
      <c r="C61" s="135"/>
      <c r="D61" s="136" t="s">
        <v>2796</v>
      </c>
      <c r="E61" s="137"/>
      <c r="F61" s="137"/>
      <c r="G61" s="137"/>
      <c r="H61" s="137"/>
      <c r="I61" s="138"/>
      <c r="J61" s="139">
        <f>J137</f>
        <v>0</v>
      </c>
      <c r="K61" s="140"/>
    </row>
    <row r="62" spans="2:11" s="7" customFormat="1" ht="24.95" customHeight="1">
      <c r="B62" s="134"/>
      <c r="C62" s="135"/>
      <c r="D62" s="136" t="s">
        <v>2797</v>
      </c>
      <c r="E62" s="137"/>
      <c r="F62" s="137"/>
      <c r="G62" s="137"/>
      <c r="H62" s="137"/>
      <c r="I62" s="138"/>
      <c r="J62" s="139">
        <f>J144</f>
        <v>0</v>
      </c>
      <c r="K62" s="140"/>
    </row>
    <row r="63" spans="2:11" s="7" customFormat="1" ht="24.95" customHeight="1">
      <c r="B63" s="134"/>
      <c r="C63" s="135"/>
      <c r="D63" s="136" t="s">
        <v>2798</v>
      </c>
      <c r="E63" s="137"/>
      <c r="F63" s="137"/>
      <c r="G63" s="137"/>
      <c r="H63" s="137"/>
      <c r="I63" s="138"/>
      <c r="J63" s="139">
        <f>J149</f>
        <v>0</v>
      </c>
      <c r="K63" s="140"/>
    </row>
    <row r="64" spans="2:11" s="7" customFormat="1" ht="24.95" customHeight="1">
      <c r="B64" s="134"/>
      <c r="C64" s="135"/>
      <c r="D64" s="136" t="s">
        <v>2799</v>
      </c>
      <c r="E64" s="137"/>
      <c r="F64" s="137"/>
      <c r="G64" s="137"/>
      <c r="H64" s="137"/>
      <c r="I64" s="138"/>
      <c r="J64" s="139">
        <f>J154</f>
        <v>0</v>
      </c>
      <c r="K64" s="140"/>
    </row>
    <row r="65" spans="2:11" s="7" customFormat="1" ht="24.95" customHeight="1">
      <c r="B65" s="134"/>
      <c r="C65" s="135"/>
      <c r="D65" s="136" t="s">
        <v>2800</v>
      </c>
      <c r="E65" s="137"/>
      <c r="F65" s="137"/>
      <c r="G65" s="137"/>
      <c r="H65" s="137"/>
      <c r="I65" s="138"/>
      <c r="J65" s="139">
        <f>J158</f>
        <v>0</v>
      </c>
      <c r="K65" s="140"/>
    </row>
    <row r="66" spans="2:11" s="7" customFormat="1" ht="24.95" customHeight="1">
      <c r="B66" s="134"/>
      <c r="C66" s="135"/>
      <c r="D66" s="136" t="s">
        <v>2801</v>
      </c>
      <c r="E66" s="137"/>
      <c r="F66" s="137"/>
      <c r="G66" s="137"/>
      <c r="H66" s="137"/>
      <c r="I66" s="138"/>
      <c r="J66" s="139">
        <f>J168</f>
        <v>0</v>
      </c>
      <c r="K66" s="140"/>
    </row>
    <row r="67" spans="2:11" s="1" customFormat="1" ht="21.75" customHeight="1">
      <c r="B67" s="40"/>
      <c r="C67" s="41"/>
      <c r="D67" s="41"/>
      <c r="E67" s="41"/>
      <c r="F67" s="41"/>
      <c r="G67" s="41"/>
      <c r="H67" s="41"/>
      <c r="I67" s="105"/>
      <c r="J67" s="41"/>
      <c r="K67" s="44"/>
    </row>
    <row r="68" spans="2:11" s="1" customFormat="1" ht="6.95" customHeight="1">
      <c r="B68" s="55"/>
      <c r="C68" s="56"/>
      <c r="D68" s="56"/>
      <c r="E68" s="56"/>
      <c r="F68" s="56"/>
      <c r="G68" s="56"/>
      <c r="H68" s="56"/>
      <c r="I68" s="126"/>
      <c r="J68" s="56"/>
      <c r="K68" s="57"/>
    </row>
    <row r="72" spans="2:12" s="1" customFormat="1" ht="6.95" customHeight="1">
      <c r="B72" s="58"/>
      <c r="C72" s="59"/>
      <c r="D72" s="59"/>
      <c r="E72" s="59"/>
      <c r="F72" s="59"/>
      <c r="G72" s="59"/>
      <c r="H72" s="59"/>
      <c r="I72" s="127"/>
      <c r="J72" s="59"/>
      <c r="K72" s="59"/>
      <c r="L72" s="40"/>
    </row>
    <row r="73" spans="2:12" s="1" customFormat="1" ht="36.95" customHeight="1">
      <c r="B73" s="40"/>
      <c r="C73" s="60" t="s">
        <v>141</v>
      </c>
      <c r="I73" s="148"/>
      <c r="L73" s="40"/>
    </row>
    <row r="74" spans="2:12" s="1" customFormat="1" ht="6.95" customHeight="1">
      <c r="B74" s="40"/>
      <c r="I74" s="148"/>
      <c r="L74" s="40"/>
    </row>
    <row r="75" spans="2:12" s="1" customFormat="1" ht="14.45" customHeight="1">
      <c r="B75" s="40"/>
      <c r="C75" s="62" t="s">
        <v>19</v>
      </c>
      <c r="I75" s="148"/>
      <c r="L75" s="40"/>
    </row>
    <row r="76" spans="2:12" s="1" customFormat="1" ht="16.5" customHeight="1">
      <c r="B76" s="40"/>
      <c r="E76" s="349" t="str">
        <f>E7</f>
        <v>Stavební úpravy 2.NP - 3.NP pavilonu A přestavba dětského oddělení na LDN - 2.část - 2.NP</v>
      </c>
      <c r="F76" s="350"/>
      <c r="G76" s="350"/>
      <c r="H76" s="350"/>
      <c r="I76" s="148"/>
      <c r="L76" s="40"/>
    </row>
    <row r="77" spans="2:12" s="1" customFormat="1" ht="14.45" customHeight="1">
      <c r="B77" s="40"/>
      <c r="C77" s="62" t="s">
        <v>111</v>
      </c>
      <c r="I77" s="148"/>
      <c r="L77" s="40"/>
    </row>
    <row r="78" spans="2:12" s="1" customFormat="1" ht="17.25" customHeight="1">
      <c r="B78" s="40"/>
      <c r="E78" s="342" t="str">
        <f>E9</f>
        <v>06 - elektroinstalace - silnoproud</v>
      </c>
      <c r="F78" s="351"/>
      <c r="G78" s="351"/>
      <c r="H78" s="351"/>
      <c r="I78" s="148"/>
      <c r="L78" s="40"/>
    </row>
    <row r="79" spans="2:12" s="1" customFormat="1" ht="6.95" customHeight="1">
      <c r="B79" s="40"/>
      <c r="I79" s="148"/>
      <c r="L79" s="40"/>
    </row>
    <row r="80" spans="2:12" s="1" customFormat="1" ht="18" customHeight="1">
      <c r="B80" s="40"/>
      <c r="C80" s="62" t="s">
        <v>24</v>
      </c>
      <c r="F80" s="149" t="str">
        <f>F12</f>
        <v>Jindřichův Hradec</v>
      </c>
      <c r="I80" s="150" t="s">
        <v>26</v>
      </c>
      <c r="J80" s="66" t="str">
        <f>IF(J12="","",J12)</f>
        <v>27. 12. 2018</v>
      </c>
      <c r="L80" s="40"/>
    </row>
    <row r="81" spans="2:12" s="1" customFormat="1" ht="6.95" customHeight="1">
      <c r="B81" s="40"/>
      <c r="I81" s="148"/>
      <c r="L81" s="40"/>
    </row>
    <row r="82" spans="2:12" s="1" customFormat="1" ht="15">
      <c r="B82" s="40"/>
      <c r="C82" s="62" t="s">
        <v>28</v>
      </c>
      <c r="F82" s="149" t="str">
        <f>E15</f>
        <v xml:space="preserve"> </v>
      </c>
      <c r="I82" s="150" t="s">
        <v>34</v>
      </c>
      <c r="J82" s="149" t="str">
        <f>E21</f>
        <v>ATELIER G+G s.r.o.</v>
      </c>
      <c r="L82" s="40"/>
    </row>
    <row r="83" spans="2:12" s="1" customFormat="1" ht="14.45" customHeight="1">
      <c r="B83" s="40"/>
      <c r="C83" s="62" t="s">
        <v>32</v>
      </c>
      <c r="F83" s="149" t="str">
        <f>IF(E18="","",E18)</f>
        <v/>
      </c>
      <c r="I83" s="148"/>
      <c r="L83" s="40"/>
    </row>
    <row r="84" spans="2:12" s="1" customFormat="1" ht="10.35" customHeight="1">
      <c r="B84" s="40"/>
      <c r="I84" s="148"/>
      <c r="L84" s="40"/>
    </row>
    <row r="85" spans="2:20" s="9" customFormat="1" ht="29.25" customHeight="1">
      <c r="B85" s="151"/>
      <c r="C85" s="152" t="s">
        <v>142</v>
      </c>
      <c r="D85" s="153" t="s">
        <v>58</v>
      </c>
      <c r="E85" s="153" t="s">
        <v>54</v>
      </c>
      <c r="F85" s="153" t="s">
        <v>143</v>
      </c>
      <c r="G85" s="153" t="s">
        <v>144</v>
      </c>
      <c r="H85" s="153" t="s">
        <v>145</v>
      </c>
      <c r="I85" s="154" t="s">
        <v>146</v>
      </c>
      <c r="J85" s="153" t="s">
        <v>115</v>
      </c>
      <c r="K85" s="155" t="s">
        <v>147</v>
      </c>
      <c r="L85" s="151"/>
      <c r="M85" s="72" t="s">
        <v>148</v>
      </c>
      <c r="N85" s="73" t="s">
        <v>43</v>
      </c>
      <c r="O85" s="73" t="s">
        <v>149</v>
      </c>
      <c r="P85" s="73" t="s">
        <v>150</v>
      </c>
      <c r="Q85" s="73" t="s">
        <v>151</v>
      </c>
      <c r="R85" s="73" t="s">
        <v>152</v>
      </c>
      <c r="S85" s="73" t="s">
        <v>153</v>
      </c>
      <c r="T85" s="74" t="s">
        <v>154</v>
      </c>
    </row>
    <row r="86" spans="2:63" s="1" customFormat="1" ht="29.25" customHeight="1">
      <c r="B86" s="40"/>
      <c r="C86" s="76" t="s">
        <v>116</v>
      </c>
      <c r="I86" s="148"/>
      <c r="J86" s="156">
        <f>BK86</f>
        <v>0</v>
      </c>
      <c r="L86" s="40"/>
      <c r="M86" s="75"/>
      <c r="N86" s="67"/>
      <c r="O86" s="67"/>
      <c r="P86" s="157">
        <f>P87+P105+P113+P125+P137+P144+P149+P154+P158+P168</f>
        <v>0</v>
      </c>
      <c r="Q86" s="67"/>
      <c r="R86" s="157">
        <f>R87+R105+R113+R125+R137+R144+R149+R154+R158+R168</f>
        <v>0</v>
      </c>
      <c r="S86" s="67"/>
      <c r="T86" s="158">
        <f>T87+T105+T113+T125+T137+T144+T149+T154+T158+T168</f>
        <v>0</v>
      </c>
      <c r="AT86" s="23" t="s">
        <v>72</v>
      </c>
      <c r="AU86" s="23" t="s">
        <v>117</v>
      </c>
      <c r="BK86" s="159">
        <f>BK87+BK105+BK113+BK125+BK137+BK144+BK149+BK154+BK158+BK168</f>
        <v>0</v>
      </c>
    </row>
    <row r="87" spans="2:63" s="10" customFormat="1" ht="37.35" customHeight="1">
      <c r="B87" s="160"/>
      <c r="D87" s="161" t="s">
        <v>72</v>
      </c>
      <c r="E87" s="162" t="s">
        <v>1449</v>
      </c>
      <c r="F87" s="162" t="s">
        <v>2802</v>
      </c>
      <c r="I87" s="163"/>
      <c r="J87" s="164">
        <f>BK87</f>
        <v>0</v>
      </c>
      <c r="L87" s="160"/>
      <c r="M87" s="165"/>
      <c r="N87" s="166"/>
      <c r="O87" s="166"/>
      <c r="P87" s="167">
        <f>SUM(P88:P104)</f>
        <v>0</v>
      </c>
      <c r="Q87" s="166"/>
      <c r="R87" s="167">
        <f>SUM(R88:R104)</f>
        <v>0</v>
      </c>
      <c r="S87" s="166"/>
      <c r="T87" s="168">
        <f>SUM(T88:T104)</f>
        <v>0</v>
      </c>
      <c r="AR87" s="161" t="s">
        <v>81</v>
      </c>
      <c r="AT87" s="169" t="s">
        <v>72</v>
      </c>
      <c r="AU87" s="169" t="s">
        <v>73</v>
      </c>
      <c r="AY87" s="161" t="s">
        <v>157</v>
      </c>
      <c r="BK87" s="170">
        <f>SUM(BK88:BK104)</f>
        <v>0</v>
      </c>
    </row>
    <row r="88" spans="2:65" s="1" customFormat="1" ht="16.5" customHeight="1">
      <c r="B88" s="173"/>
      <c r="C88" s="174" t="s">
        <v>81</v>
      </c>
      <c r="D88" s="174" t="s">
        <v>160</v>
      </c>
      <c r="E88" s="175" t="s">
        <v>2803</v>
      </c>
      <c r="F88" s="176" t="s">
        <v>2804</v>
      </c>
      <c r="G88" s="177" t="s">
        <v>458</v>
      </c>
      <c r="H88" s="178">
        <v>480</v>
      </c>
      <c r="I88" s="179"/>
      <c r="J88" s="180">
        <f aca="true" t="shared" si="0" ref="J88:J104">ROUND(I88*H88,2)</f>
        <v>0</v>
      </c>
      <c r="K88" s="176" t="s">
        <v>5</v>
      </c>
      <c r="L88" s="40"/>
      <c r="M88" s="181" t="s">
        <v>5</v>
      </c>
      <c r="N88" s="182" t="s">
        <v>44</v>
      </c>
      <c r="O88" s="41"/>
      <c r="P88" s="183">
        <f aca="true" t="shared" si="1" ref="P88:P104">O88*H88</f>
        <v>0</v>
      </c>
      <c r="Q88" s="183">
        <v>0</v>
      </c>
      <c r="R88" s="183">
        <f aca="true" t="shared" si="2" ref="R88:R104">Q88*H88</f>
        <v>0</v>
      </c>
      <c r="S88" s="183">
        <v>0</v>
      </c>
      <c r="T88" s="184">
        <f aca="true" t="shared" si="3" ref="T88:T104">S88*H88</f>
        <v>0</v>
      </c>
      <c r="AR88" s="23" t="s">
        <v>165</v>
      </c>
      <c r="AT88" s="23" t="s">
        <v>160</v>
      </c>
      <c r="AU88" s="23" t="s">
        <v>81</v>
      </c>
      <c r="AY88" s="23" t="s">
        <v>157</v>
      </c>
      <c r="BE88" s="185">
        <f aca="true" t="shared" si="4" ref="BE88:BE104">IF(N88="základní",J88,0)</f>
        <v>0</v>
      </c>
      <c r="BF88" s="185">
        <f aca="true" t="shared" si="5" ref="BF88:BF104">IF(N88="snížená",J88,0)</f>
        <v>0</v>
      </c>
      <c r="BG88" s="185">
        <f aca="true" t="shared" si="6" ref="BG88:BG104">IF(N88="zákl. přenesená",J88,0)</f>
        <v>0</v>
      </c>
      <c r="BH88" s="185">
        <f aca="true" t="shared" si="7" ref="BH88:BH104">IF(N88="sníž. přenesená",J88,0)</f>
        <v>0</v>
      </c>
      <c r="BI88" s="185">
        <f aca="true" t="shared" si="8" ref="BI88:BI104">IF(N88="nulová",J88,0)</f>
        <v>0</v>
      </c>
      <c r="BJ88" s="23" t="s">
        <v>81</v>
      </c>
      <c r="BK88" s="185">
        <f aca="true" t="shared" si="9" ref="BK88:BK104">ROUND(I88*H88,2)</f>
        <v>0</v>
      </c>
      <c r="BL88" s="23" t="s">
        <v>165</v>
      </c>
      <c r="BM88" s="23" t="s">
        <v>83</v>
      </c>
    </row>
    <row r="89" spans="2:65" s="1" customFormat="1" ht="16.5" customHeight="1">
      <c r="B89" s="173"/>
      <c r="C89" s="174" t="s">
        <v>83</v>
      </c>
      <c r="D89" s="174" t="s">
        <v>160</v>
      </c>
      <c r="E89" s="175" t="s">
        <v>2805</v>
      </c>
      <c r="F89" s="176" t="s">
        <v>2806</v>
      </c>
      <c r="G89" s="177" t="s">
        <v>458</v>
      </c>
      <c r="H89" s="178">
        <v>2080</v>
      </c>
      <c r="I89" s="179"/>
      <c r="J89" s="180">
        <f t="shared" si="0"/>
        <v>0</v>
      </c>
      <c r="K89" s="176" t="s">
        <v>5</v>
      </c>
      <c r="L89" s="40"/>
      <c r="M89" s="181" t="s">
        <v>5</v>
      </c>
      <c r="N89" s="182" t="s">
        <v>44</v>
      </c>
      <c r="O89" s="41"/>
      <c r="P89" s="183">
        <f t="shared" si="1"/>
        <v>0</v>
      </c>
      <c r="Q89" s="183">
        <v>0</v>
      </c>
      <c r="R89" s="183">
        <f t="shared" si="2"/>
        <v>0</v>
      </c>
      <c r="S89" s="183">
        <v>0</v>
      </c>
      <c r="T89" s="184">
        <f t="shared" si="3"/>
        <v>0</v>
      </c>
      <c r="AR89" s="23" t="s">
        <v>165</v>
      </c>
      <c r="AT89" s="23" t="s">
        <v>160</v>
      </c>
      <c r="AU89" s="23" t="s">
        <v>81</v>
      </c>
      <c r="AY89" s="23" t="s">
        <v>157</v>
      </c>
      <c r="BE89" s="185">
        <f t="shared" si="4"/>
        <v>0</v>
      </c>
      <c r="BF89" s="185">
        <f t="shared" si="5"/>
        <v>0</v>
      </c>
      <c r="BG89" s="185">
        <f t="shared" si="6"/>
        <v>0</v>
      </c>
      <c r="BH89" s="185">
        <f t="shared" si="7"/>
        <v>0</v>
      </c>
      <c r="BI89" s="185">
        <f t="shared" si="8"/>
        <v>0</v>
      </c>
      <c r="BJ89" s="23" t="s">
        <v>81</v>
      </c>
      <c r="BK89" s="185">
        <f t="shared" si="9"/>
        <v>0</v>
      </c>
      <c r="BL89" s="23" t="s">
        <v>165</v>
      </c>
      <c r="BM89" s="23" t="s">
        <v>165</v>
      </c>
    </row>
    <row r="90" spans="2:65" s="1" customFormat="1" ht="16.5" customHeight="1">
      <c r="B90" s="173"/>
      <c r="C90" s="174" t="s">
        <v>158</v>
      </c>
      <c r="D90" s="174" t="s">
        <v>160</v>
      </c>
      <c r="E90" s="175" t="s">
        <v>2807</v>
      </c>
      <c r="F90" s="176" t="s">
        <v>2808</v>
      </c>
      <c r="G90" s="177" t="s">
        <v>458</v>
      </c>
      <c r="H90" s="178">
        <v>1950</v>
      </c>
      <c r="I90" s="179"/>
      <c r="J90" s="180">
        <f t="shared" si="0"/>
        <v>0</v>
      </c>
      <c r="K90" s="176" t="s">
        <v>5</v>
      </c>
      <c r="L90" s="40"/>
      <c r="M90" s="181" t="s">
        <v>5</v>
      </c>
      <c r="N90" s="182" t="s">
        <v>44</v>
      </c>
      <c r="O90" s="41"/>
      <c r="P90" s="183">
        <f t="shared" si="1"/>
        <v>0</v>
      </c>
      <c r="Q90" s="183">
        <v>0</v>
      </c>
      <c r="R90" s="183">
        <f t="shared" si="2"/>
        <v>0</v>
      </c>
      <c r="S90" s="183">
        <v>0</v>
      </c>
      <c r="T90" s="184">
        <f t="shared" si="3"/>
        <v>0</v>
      </c>
      <c r="AR90" s="23" t="s">
        <v>165</v>
      </c>
      <c r="AT90" s="23" t="s">
        <v>160</v>
      </c>
      <c r="AU90" s="23" t="s">
        <v>81</v>
      </c>
      <c r="AY90" s="23" t="s">
        <v>157</v>
      </c>
      <c r="BE90" s="185">
        <f t="shared" si="4"/>
        <v>0</v>
      </c>
      <c r="BF90" s="185">
        <f t="shared" si="5"/>
        <v>0</v>
      </c>
      <c r="BG90" s="185">
        <f t="shared" si="6"/>
        <v>0</v>
      </c>
      <c r="BH90" s="185">
        <f t="shared" si="7"/>
        <v>0</v>
      </c>
      <c r="BI90" s="185">
        <f t="shared" si="8"/>
        <v>0</v>
      </c>
      <c r="BJ90" s="23" t="s">
        <v>81</v>
      </c>
      <c r="BK90" s="185">
        <f t="shared" si="9"/>
        <v>0</v>
      </c>
      <c r="BL90" s="23" t="s">
        <v>165</v>
      </c>
      <c r="BM90" s="23" t="s">
        <v>189</v>
      </c>
    </row>
    <row r="91" spans="2:65" s="1" customFormat="1" ht="16.5" customHeight="1">
      <c r="B91" s="173"/>
      <c r="C91" s="174" t="s">
        <v>165</v>
      </c>
      <c r="D91" s="174" t="s">
        <v>160</v>
      </c>
      <c r="E91" s="175" t="s">
        <v>2809</v>
      </c>
      <c r="F91" s="176" t="s">
        <v>2810</v>
      </c>
      <c r="G91" s="177" t="s">
        <v>458</v>
      </c>
      <c r="H91" s="178">
        <v>250</v>
      </c>
      <c r="I91" s="179"/>
      <c r="J91" s="180">
        <f t="shared" si="0"/>
        <v>0</v>
      </c>
      <c r="K91" s="176" t="s">
        <v>5</v>
      </c>
      <c r="L91" s="40"/>
      <c r="M91" s="181" t="s">
        <v>5</v>
      </c>
      <c r="N91" s="182" t="s">
        <v>44</v>
      </c>
      <c r="O91" s="41"/>
      <c r="P91" s="183">
        <f t="shared" si="1"/>
        <v>0</v>
      </c>
      <c r="Q91" s="183">
        <v>0</v>
      </c>
      <c r="R91" s="183">
        <f t="shared" si="2"/>
        <v>0</v>
      </c>
      <c r="S91" s="183">
        <v>0</v>
      </c>
      <c r="T91" s="184">
        <f t="shared" si="3"/>
        <v>0</v>
      </c>
      <c r="AR91" s="23" t="s">
        <v>165</v>
      </c>
      <c r="AT91" s="23" t="s">
        <v>160</v>
      </c>
      <c r="AU91" s="23" t="s">
        <v>81</v>
      </c>
      <c r="AY91" s="23" t="s">
        <v>157</v>
      </c>
      <c r="BE91" s="185">
        <f t="shared" si="4"/>
        <v>0</v>
      </c>
      <c r="BF91" s="185">
        <f t="shared" si="5"/>
        <v>0</v>
      </c>
      <c r="BG91" s="185">
        <f t="shared" si="6"/>
        <v>0</v>
      </c>
      <c r="BH91" s="185">
        <f t="shared" si="7"/>
        <v>0</v>
      </c>
      <c r="BI91" s="185">
        <f t="shared" si="8"/>
        <v>0</v>
      </c>
      <c r="BJ91" s="23" t="s">
        <v>81</v>
      </c>
      <c r="BK91" s="185">
        <f t="shared" si="9"/>
        <v>0</v>
      </c>
      <c r="BL91" s="23" t="s">
        <v>165</v>
      </c>
      <c r="BM91" s="23" t="s">
        <v>204</v>
      </c>
    </row>
    <row r="92" spans="2:65" s="1" customFormat="1" ht="16.5" customHeight="1">
      <c r="B92" s="173"/>
      <c r="C92" s="174" t="s">
        <v>184</v>
      </c>
      <c r="D92" s="174" t="s">
        <v>160</v>
      </c>
      <c r="E92" s="175" t="s">
        <v>2811</v>
      </c>
      <c r="F92" s="176" t="s">
        <v>2812</v>
      </c>
      <c r="G92" s="177" t="s">
        <v>458</v>
      </c>
      <c r="H92" s="178">
        <v>10</v>
      </c>
      <c r="I92" s="179"/>
      <c r="J92" s="180">
        <f t="shared" si="0"/>
        <v>0</v>
      </c>
      <c r="K92" s="176" t="s">
        <v>5</v>
      </c>
      <c r="L92" s="40"/>
      <c r="M92" s="181" t="s">
        <v>5</v>
      </c>
      <c r="N92" s="182" t="s">
        <v>44</v>
      </c>
      <c r="O92" s="41"/>
      <c r="P92" s="183">
        <f t="shared" si="1"/>
        <v>0</v>
      </c>
      <c r="Q92" s="183">
        <v>0</v>
      </c>
      <c r="R92" s="183">
        <f t="shared" si="2"/>
        <v>0</v>
      </c>
      <c r="S92" s="183">
        <v>0</v>
      </c>
      <c r="T92" s="184">
        <f t="shared" si="3"/>
        <v>0</v>
      </c>
      <c r="AR92" s="23" t="s">
        <v>165</v>
      </c>
      <c r="AT92" s="23" t="s">
        <v>160</v>
      </c>
      <c r="AU92" s="23" t="s">
        <v>81</v>
      </c>
      <c r="AY92" s="23" t="s">
        <v>157</v>
      </c>
      <c r="BE92" s="185">
        <f t="shared" si="4"/>
        <v>0</v>
      </c>
      <c r="BF92" s="185">
        <f t="shared" si="5"/>
        <v>0</v>
      </c>
      <c r="BG92" s="185">
        <f t="shared" si="6"/>
        <v>0</v>
      </c>
      <c r="BH92" s="185">
        <f t="shared" si="7"/>
        <v>0</v>
      </c>
      <c r="BI92" s="185">
        <f t="shared" si="8"/>
        <v>0</v>
      </c>
      <c r="BJ92" s="23" t="s">
        <v>81</v>
      </c>
      <c r="BK92" s="185">
        <f t="shared" si="9"/>
        <v>0</v>
      </c>
      <c r="BL92" s="23" t="s">
        <v>165</v>
      </c>
      <c r="BM92" s="23" t="s">
        <v>215</v>
      </c>
    </row>
    <row r="93" spans="2:65" s="1" customFormat="1" ht="16.5" customHeight="1">
      <c r="B93" s="173"/>
      <c r="C93" s="174" t="s">
        <v>189</v>
      </c>
      <c r="D93" s="174" t="s">
        <v>160</v>
      </c>
      <c r="E93" s="175" t="s">
        <v>2813</v>
      </c>
      <c r="F93" s="176" t="s">
        <v>2814</v>
      </c>
      <c r="G93" s="177" t="s">
        <v>458</v>
      </c>
      <c r="H93" s="178">
        <v>70</v>
      </c>
      <c r="I93" s="179"/>
      <c r="J93" s="180">
        <f t="shared" si="0"/>
        <v>0</v>
      </c>
      <c r="K93" s="176" t="s">
        <v>5</v>
      </c>
      <c r="L93" s="40"/>
      <c r="M93" s="181" t="s">
        <v>5</v>
      </c>
      <c r="N93" s="182" t="s">
        <v>44</v>
      </c>
      <c r="O93" s="41"/>
      <c r="P93" s="183">
        <f t="shared" si="1"/>
        <v>0</v>
      </c>
      <c r="Q93" s="183">
        <v>0</v>
      </c>
      <c r="R93" s="183">
        <f t="shared" si="2"/>
        <v>0</v>
      </c>
      <c r="S93" s="183">
        <v>0</v>
      </c>
      <c r="T93" s="184">
        <f t="shared" si="3"/>
        <v>0</v>
      </c>
      <c r="AR93" s="23" t="s">
        <v>165</v>
      </c>
      <c r="AT93" s="23" t="s">
        <v>160</v>
      </c>
      <c r="AU93" s="23" t="s">
        <v>81</v>
      </c>
      <c r="AY93" s="23" t="s">
        <v>157</v>
      </c>
      <c r="BE93" s="185">
        <f t="shared" si="4"/>
        <v>0</v>
      </c>
      <c r="BF93" s="185">
        <f t="shared" si="5"/>
        <v>0</v>
      </c>
      <c r="BG93" s="185">
        <f t="shared" si="6"/>
        <v>0</v>
      </c>
      <c r="BH93" s="185">
        <f t="shared" si="7"/>
        <v>0</v>
      </c>
      <c r="BI93" s="185">
        <f t="shared" si="8"/>
        <v>0</v>
      </c>
      <c r="BJ93" s="23" t="s">
        <v>81</v>
      </c>
      <c r="BK93" s="185">
        <f t="shared" si="9"/>
        <v>0</v>
      </c>
      <c r="BL93" s="23" t="s">
        <v>165</v>
      </c>
      <c r="BM93" s="23" t="s">
        <v>228</v>
      </c>
    </row>
    <row r="94" spans="2:65" s="1" customFormat="1" ht="16.5" customHeight="1">
      <c r="B94" s="173"/>
      <c r="C94" s="174" t="s">
        <v>197</v>
      </c>
      <c r="D94" s="174" t="s">
        <v>160</v>
      </c>
      <c r="E94" s="175" t="s">
        <v>2815</v>
      </c>
      <c r="F94" s="176" t="s">
        <v>2816</v>
      </c>
      <c r="G94" s="177" t="s">
        <v>458</v>
      </c>
      <c r="H94" s="178">
        <v>100</v>
      </c>
      <c r="I94" s="179"/>
      <c r="J94" s="180">
        <f t="shared" si="0"/>
        <v>0</v>
      </c>
      <c r="K94" s="176" t="s">
        <v>5</v>
      </c>
      <c r="L94" s="40"/>
      <c r="M94" s="181" t="s">
        <v>5</v>
      </c>
      <c r="N94" s="182" t="s">
        <v>44</v>
      </c>
      <c r="O94" s="41"/>
      <c r="P94" s="183">
        <f t="shared" si="1"/>
        <v>0</v>
      </c>
      <c r="Q94" s="183">
        <v>0</v>
      </c>
      <c r="R94" s="183">
        <f t="shared" si="2"/>
        <v>0</v>
      </c>
      <c r="S94" s="183">
        <v>0</v>
      </c>
      <c r="T94" s="184">
        <f t="shared" si="3"/>
        <v>0</v>
      </c>
      <c r="AR94" s="23" t="s">
        <v>165</v>
      </c>
      <c r="AT94" s="23" t="s">
        <v>160</v>
      </c>
      <c r="AU94" s="23" t="s">
        <v>81</v>
      </c>
      <c r="AY94" s="23" t="s">
        <v>157</v>
      </c>
      <c r="BE94" s="185">
        <f t="shared" si="4"/>
        <v>0</v>
      </c>
      <c r="BF94" s="185">
        <f t="shared" si="5"/>
        <v>0</v>
      </c>
      <c r="BG94" s="185">
        <f t="shared" si="6"/>
        <v>0</v>
      </c>
      <c r="BH94" s="185">
        <f t="shared" si="7"/>
        <v>0</v>
      </c>
      <c r="BI94" s="185">
        <f t="shared" si="8"/>
        <v>0</v>
      </c>
      <c r="BJ94" s="23" t="s">
        <v>81</v>
      </c>
      <c r="BK94" s="185">
        <f t="shared" si="9"/>
        <v>0</v>
      </c>
      <c r="BL94" s="23" t="s">
        <v>165</v>
      </c>
      <c r="BM94" s="23" t="s">
        <v>244</v>
      </c>
    </row>
    <row r="95" spans="2:65" s="1" customFormat="1" ht="16.5" customHeight="1">
      <c r="B95" s="173"/>
      <c r="C95" s="174" t="s">
        <v>204</v>
      </c>
      <c r="D95" s="174" t="s">
        <v>160</v>
      </c>
      <c r="E95" s="175" t="s">
        <v>2817</v>
      </c>
      <c r="F95" s="176" t="s">
        <v>2818</v>
      </c>
      <c r="G95" s="177" t="s">
        <v>458</v>
      </c>
      <c r="H95" s="178">
        <v>700</v>
      </c>
      <c r="I95" s="179"/>
      <c r="J95" s="180">
        <f t="shared" si="0"/>
        <v>0</v>
      </c>
      <c r="K95" s="176" t="s">
        <v>5</v>
      </c>
      <c r="L95" s="40"/>
      <c r="M95" s="181" t="s">
        <v>5</v>
      </c>
      <c r="N95" s="182" t="s">
        <v>44</v>
      </c>
      <c r="O95" s="41"/>
      <c r="P95" s="183">
        <f t="shared" si="1"/>
        <v>0</v>
      </c>
      <c r="Q95" s="183">
        <v>0</v>
      </c>
      <c r="R95" s="183">
        <f t="shared" si="2"/>
        <v>0</v>
      </c>
      <c r="S95" s="183">
        <v>0</v>
      </c>
      <c r="T95" s="184">
        <f t="shared" si="3"/>
        <v>0</v>
      </c>
      <c r="AR95" s="23" t="s">
        <v>165</v>
      </c>
      <c r="AT95" s="23" t="s">
        <v>160</v>
      </c>
      <c r="AU95" s="23" t="s">
        <v>81</v>
      </c>
      <c r="AY95" s="23" t="s">
        <v>157</v>
      </c>
      <c r="BE95" s="185">
        <f t="shared" si="4"/>
        <v>0</v>
      </c>
      <c r="BF95" s="185">
        <f t="shared" si="5"/>
        <v>0</v>
      </c>
      <c r="BG95" s="185">
        <f t="shared" si="6"/>
        <v>0</v>
      </c>
      <c r="BH95" s="185">
        <f t="shared" si="7"/>
        <v>0</v>
      </c>
      <c r="BI95" s="185">
        <f t="shared" si="8"/>
        <v>0</v>
      </c>
      <c r="BJ95" s="23" t="s">
        <v>81</v>
      </c>
      <c r="BK95" s="185">
        <f t="shared" si="9"/>
        <v>0</v>
      </c>
      <c r="BL95" s="23" t="s">
        <v>165</v>
      </c>
      <c r="BM95" s="23" t="s">
        <v>253</v>
      </c>
    </row>
    <row r="96" spans="2:65" s="1" customFormat="1" ht="25.5" customHeight="1">
      <c r="B96" s="173"/>
      <c r="C96" s="174" t="s">
        <v>210</v>
      </c>
      <c r="D96" s="174" t="s">
        <v>160</v>
      </c>
      <c r="E96" s="175" t="s">
        <v>2819</v>
      </c>
      <c r="F96" s="176" t="s">
        <v>2820</v>
      </c>
      <c r="G96" s="177" t="s">
        <v>458</v>
      </c>
      <c r="H96" s="178">
        <v>1890</v>
      </c>
      <c r="I96" s="179"/>
      <c r="J96" s="180">
        <f t="shared" si="0"/>
        <v>0</v>
      </c>
      <c r="K96" s="176" t="s">
        <v>5</v>
      </c>
      <c r="L96" s="40"/>
      <c r="M96" s="181" t="s">
        <v>5</v>
      </c>
      <c r="N96" s="182" t="s">
        <v>44</v>
      </c>
      <c r="O96" s="41"/>
      <c r="P96" s="183">
        <f t="shared" si="1"/>
        <v>0</v>
      </c>
      <c r="Q96" s="183">
        <v>0</v>
      </c>
      <c r="R96" s="183">
        <f t="shared" si="2"/>
        <v>0</v>
      </c>
      <c r="S96" s="183">
        <v>0</v>
      </c>
      <c r="T96" s="184">
        <f t="shared" si="3"/>
        <v>0</v>
      </c>
      <c r="AR96" s="23" t="s">
        <v>165</v>
      </c>
      <c r="AT96" s="23" t="s">
        <v>160</v>
      </c>
      <c r="AU96" s="23" t="s">
        <v>81</v>
      </c>
      <c r="AY96" s="23" t="s">
        <v>157</v>
      </c>
      <c r="BE96" s="185">
        <f t="shared" si="4"/>
        <v>0</v>
      </c>
      <c r="BF96" s="185">
        <f t="shared" si="5"/>
        <v>0</v>
      </c>
      <c r="BG96" s="185">
        <f t="shared" si="6"/>
        <v>0</v>
      </c>
      <c r="BH96" s="185">
        <f t="shared" si="7"/>
        <v>0</v>
      </c>
      <c r="BI96" s="185">
        <f t="shared" si="8"/>
        <v>0</v>
      </c>
      <c r="BJ96" s="23" t="s">
        <v>81</v>
      </c>
      <c r="BK96" s="185">
        <f t="shared" si="9"/>
        <v>0</v>
      </c>
      <c r="BL96" s="23" t="s">
        <v>165</v>
      </c>
      <c r="BM96" s="23" t="s">
        <v>264</v>
      </c>
    </row>
    <row r="97" spans="2:65" s="1" customFormat="1" ht="25.5" customHeight="1">
      <c r="B97" s="173"/>
      <c r="C97" s="174" t="s">
        <v>215</v>
      </c>
      <c r="D97" s="174" t="s">
        <v>160</v>
      </c>
      <c r="E97" s="175" t="s">
        <v>2821</v>
      </c>
      <c r="F97" s="176" t="s">
        <v>2822</v>
      </c>
      <c r="G97" s="177" t="s">
        <v>458</v>
      </c>
      <c r="H97" s="178">
        <v>1280</v>
      </c>
      <c r="I97" s="179"/>
      <c r="J97" s="180">
        <f t="shared" si="0"/>
        <v>0</v>
      </c>
      <c r="K97" s="176" t="s">
        <v>5</v>
      </c>
      <c r="L97" s="40"/>
      <c r="M97" s="181" t="s">
        <v>5</v>
      </c>
      <c r="N97" s="182" t="s">
        <v>44</v>
      </c>
      <c r="O97" s="41"/>
      <c r="P97" s="183">
        <f t="shared" si="1"/>
        <v>0</v>
      </c>
      <c r="Q97" s="183">
        <v>0</v>
      </c>
      <c r="R97" s="183">
        <f t="shared" si="2"/>
        <v>0</v>
      </c>
      <c r="S97" s="183">
        <v>0</v>
      </c>
      <c r="T97" s="184">
        <f t="shared" si="3"/>
        <v>0</v>
      </c>
      <c r="AR97" s="23" t="s">
        <v>165</v>
      </c>
      <c r="AT97" s="23" t="s">
        <v>160</v>
      </c>
      <c r="AU97" s="23" t="s">
        <v>81</v>
      </c>
      <c r="AY97" s="23" t="s">
        <v>157</v>
      </c>
      <c r="BE97" s="185">
        <f t="shared" si="4"/>
        <v>0</v>
      </c>
      <c r="BF97" s="185">
        <f t="shared" si="5"/>
        <v>0</v>
      </c>
      <c r="BG97" s="185">
        <f t="shared" si="6"/>
        <v>0</v>
      </c>
      <c r="BH97" s="185">
        <f t="shared" si="7"/>
        <v>0</v>
      </c>
      <c r="BI97" s="185">
        <f t="shared" si="8"/>
        <v>0</v>
      </c>
      <c r="BJ97" s="23" t="s">
        <v>81</v>
      </c>
      <c r="BK97" s="185">
        <f t="shared" si="9"/>
        <v>0</v>
      </c>
      <c r="BL97" s="23" t="s">
        <v>165</v>
      </c>
      <c r="BM97" s="23" t="s">
        <v>274</v>
      </c>
    </row>
    <row r="98" spans="2:65" s="1" customFormat="1" ht="25.5" customHeight="1">
      <c r="B98" s="173"/>
      <c r="C98" s="174" t="s">
        <v>220</v>
      </c>
      <c r="D98" s="174" t="s">
        <v>160</v>
      </c>
      <c r="E98" s="175" t="s">
        <v>2823</v>
      </c>
      <c r="F98" s="176" t="s">
        <v>2824</v>
      </c>
      <c r="G98" s="177" t="s">
        <v>458</v>
      </c>
      <c r="H98" s="178">
        <v>35</v>
      </c>
      <c r="I98" s="179"/>
      <c r="J98" s="180">
        <f t="shared" si="0"/>
        <v>0</v>
      </c>
      <c r="K98" s="176" t="s">
        <v>5</v>
      </c>
      <c r="L98" s="40"/>
      <c r="M98" s="181" t="s">
        <v>5</v>
      </c>
      <c r="N98" s="182" t="s">
        <v>44</v>
      </c>
      <c r="O98" s="41"/>
      <c r="P98" s="183">
        <f t="shared" si="1"/>
        <v>0</v>
      </c>
      <c r="Q98" s="183">
        <v>0</v>
      </c>
      <c r="R98" s="183">
        <f t="shared" si="2"/>
        <v>0</v>
      </c>
      <c r="S98" s="183">
        <v>0</v>
      </c>
      <c r="T98" s="184">
        <f t="shared" si="3"/>
        <v>0</v>
      </c>
      <c r="AR98" s="23" t="s">
        <v>165</v>
      </c>
      <c r="AT98" s="23" t="s">
        <v>160</v>
      </c>
      <c r="AU98" s="23" t="s">
        <v>81</v>
      </c>
      <c r="AY98" s="23" t="s">
        <v>157</v>
      </c>
      <c r="BE98" s="185">
        <f t="shared" si="4"/>
        <v>0</v>
      </c>
      <c r="BF98" s="185">
        <f t="shared" si="5"/>
        <v>0</v>
      </c>
      <c r="BG98" s="185">
        <f t="shared" si="6"/>
        <v>0</v>
      </c>
      <c r="BH98" s="185">
        <f t="shared" si="7"/>
        <v>0</v>
      </c>
      <c r="BI98" s="185">
        <f t="shared" si="8"/>
        <v>0</v>
      </c>
      <c r="BJ98" s="23" t="s">
        <v>81</v>
      </c>
      <c r="BK98" s="185">
        <f t="shared" si="9"/>
        <v>0</v>
      </c>
      <c r="BL98" s="23" t="s">
        <v>165</v>
      </c>
      <c r="BM98" s="23" t="s">
        <v>283</v>
      </c>
    </row>
    <row r="99" spans="2:65" s="1" customFormat="1" ht="25.5" customHeight="1">
      <c r="B99" s="173"/>
      <c r="C99" s="174" t="s">
        <v>228</v>
      </c>
      <c r="D99" s="174" t="s">
        <v>160</v>
      </c>
      <c r="E99" s="175" t="s">
        <v>2825</v>
      </c>
      <c r="F99" s="176" t="s">
        <v>2826</v>
      </c>
      <c r="G99" s="177" t="s">
        <v>458</v>
      </c>
      <c r="H99" s="178">
        <v>250</v>
      </c>
      <c r="I99" s="179"/>
      <c r="J99" s="180">
        <f t="shared" si="0"/>
        <v>0</v>
      </c>
      <c r="K99" s="176" t="s">
        <v>5</v>
      </c>
      <c r="L99" s="40"/>
      <c r="M99" s="181" t="s">
        <v>5</v>
      </c>
      <c r="N99" s="182" t="s">
        <v>44</v>
      </c>
      <c r="O99" s="41"/>
      <c r="P99" s="183">
        <f t="shared" si="1"/>
        <v>0</v>
      </c>
      <c r="Q99" s="183">
        <v>0</v>
      </c>
      <c r="R99" s="183">
        <f t="shared" si="2"/>
        <v>0</v>
      </c>
      <c r="S99" s="183">
        <v>0</v>
      </c>
      <c r="T99" s="184">
        <f t="shared" si="3"/>
        <v>0</v>
      </c>
      <c r="AR99" s="23" t="s">
        <v>165</v>
      </c>
      <c r="AT99" s="23" t="s">
        <v>160</v>
      </c>
      <c r="AU99" s="23" t="s">
        <v>81</v>
      </c>
      <c r="AY99" s="23" t="s">
        <v>157</v>
      </c>
      <c r="BE99" s="185">
        <f t="shared" si="4"/>
        <v>0</v>
      </c>
      <c r="BF99" s="185">
        <f t="shared" si="5"/>
        <v>0</v>
      </c>
      <c r="BG99" s="185">
        <f t="shared" si="6"/>
        <v>0</v>
      </c>
      <c r="BH99" s="185">
        <f t="shared" si="7"/>
        <v>0</v>
      </c>
      <c r="BI99" s="185">
        <f t="shared" si="8"/>
        <v>0</v>
      </c>
      <c r="BJ99" s="23" t="s">
        <v>81</v>
      </c>
      <c r="BK99" s="185">
        <f t="shared" si="9"/>
        <v>0</v>
      </c>
      <c r="BL99" s="23" t="s">
        <v>165</v>
      </c>
      <c r="BM99" s="23" t="s">
        <v>297</v>
      </c>
    </row>
    <row r="100" spans="2:65" s="1" customFormat="1" ht="25.5" customHeight="1">
      <c r="B100" s="173"/>
      <c r="C100" s="174" t="s">
        <v>239</v>
      </c>
      <c r="D100" s="174" t="s">
        <v>160</v>
      </c>
      <c r="E100" s="175" t="s">
        <v>2827</v>
      </c>
      <c r="F100" s="176" t="s">
        <v>2828</v>
      </c>
      <c r="G100" s="177" t="s">
        <v>458</v>
      </c>
      <c r="H100" s="178">
        <v>70</v>
      </c>
      <c r="I100" s="179"/>
      <c r="J100" s="180">
        <f t="shared" si="0"/>
        <v>0</v>
      </c>
      <c r="K100" s="176" t="s">
        <v>5</v>
      </c>
      <c r="L100" s="40"/>
      <c r="M100" s="181" t="s">
        <v>5</v>
      </c>
      <c r="N100" s="182" t="s">
        <v>44</v>
      </c>
      <c r="O100" s="41"/>
      <c r="P100" s="183">
        <f t="shared" si="1"/>
        <v>0</v>
      </c>
      <c r="Q100" s="183">
        <v>0</v>
      </c>
      <c r="R100" s="183">
        <f t="shared" si="2"/>
        <v>0</v>
      </c>
      <c r="S100" s="183">
        <v>0</v>
      </c>
      <c r="T100" s="184">
        <f t="shared" si="3"/>
        <v>0</v>
      </c>
      <c r="AR100" s="23" t="s">
        <v>165</v>
      </c>
      <c r="AT100" s="23" t="s">
        <v>160</v>
      </c>
      <c r="AU100" s="23" t="s">
        <v>81</v>
      </c>
      <c r="AY100" s="23" t="s">
        <v>157</v>
      </c>
      <c r="BE100" s="185">
        <f t="shared" si="4"/>
        <v>0</v>
      </c>
      <c r="BF100" s="185">
        <f t="shared" si="5"/>
        <v>0</v>
      </c>
      <c r="BG100" s="185">
        <f t="shared" si="6"/>
        <v>0</v>
      </c>
      <c r="BH100" s="185">
        <f t="shared" si="7"/>
        <v>0</v>
      </c>
      <c r="BI100" s="185">
        <f t="shared" si="8"/>
        <v>0</v>
      </c>
      <c r="BJ100" s="23" t="s">
        <v>81</v>
      </c>
      <c r="BK100" s="185">
        <f t="shared" si="9"/>
        <v>0</v>
      </c>
      <c r="BL100" s="23" t="s">
        <v>165</v>
      </c>
      <c r="BM100" s="23" t="s">
        <v>310</v>
      </c>
    </row>
    <row r="101" spans="2:65" s="1" customFormat="1" ht="25.5" customHeight="1">
      <c r="B101" s="173"/>
      <c r="C101" s="174" t="s">
        <v>244</v>
      </c>
      <c r="D101" s="174" t="s">
        <v>160</v>
      </c>
      <c r="E101" s="175" t="s">
        <v>2829</v>
      </c>
      <c r="F101" s="176" t="s">
        <v>2830</v>
      </c>
      <c r="G101" s="177" t="s">
        <v>458</v>
      </c>
      <c r="H101" s="178">
        <v>100</v>
      </c>
      <c r="I101" s="179"/>
      <c r="J101" s="180">
        <f t="shared" si="0"/>
        <v>0</v>
      </c>
      <c r="K101" s="176" t="s">
        <v>5</v>
      </c>
      <c r="L101" s="40"/>
      <c r="M101" s="181" t="s">
        <v>5</v>
      </c>
      <c r="N101" s="182" t="s">
        <v>44</v>
      </c>
      <c r="O101" s="41"/>
      <c r="P101" s="183">
        <f t="shared" si="1"/>
        <v>0</v>
      </c>
      <c r="Q101" s="183">
        <v>0</v>
      </c>
      <c r="R101" s="183">
        <f t="shared" si="2"/>
        <v>0</v>
      </c>
      <c r="S101" s="183">
        <v>0</v>
      </c>
      <c r="T101" s="184">
        <f t="shared" si="3"/>
        <v>0</v>
      </c>
      <c r="AR101" s="23" t="s">
        <v>165</v>
      </c>
      <c r="AT101" s="23" t="s">
        <v>160</v>
      </c>
      <c r="AU101" s="23" t="s">
        <v>81</v>
      </c>
      <c r="AY101" s="23" t="s">
        <v>157</v>
      </c>
      <c r="BE101" s="185">
        <f t="shared" si="4"/>
        <v>0</v>
      </c>
      <c r="BF101" s="185">
        <f t="shared" si="5"/>
        <v>0</v>
      </c>
      <c r="BG101" s="185">
        <f t="shared" si="6"/>
        <v>0</v>
      </c>
      <c r="BH101" s="185">
        <f t="shared" si="7"/>
        <v>0</v>
      </c>
      <c r="BI101" s="185">
        <f t="shared" si="8"/>
        <v>0</v>
      </c>
      <c r="BJ101" s="23" t="s">
        <v>81</v>
      </c>
      <c r="BK101" s="185">
        <f t="shared" si="9"/>
        <v>0</v>
      </c>
      <c r="BL101" s="23" t="s">
        <v>165</v>
      </c>
      <c r="BM101" s="23" t="s">
        <v>341</v>
      </c>
    </row>
    <row r="102" spans="2:65" s="1" customFormat="1" ht="16.5" customHeight="1">
      <c r="B102" s="173"/>
      <c r="C102" s="174" t="s">
        <v>11</v>
      </c>
      <c r="D102" s="174" t="s">
        <v>160</v>
      </c>
      <c r="E102" s="175" t="s">
        <v>2831</v>
      </c>
      <c r="F102" s="176" t="s">
        <v>2832</v>
      </c>
      <c r="G102" s="177" t="s">
        <v>458</v>
      </c>
      <c r="H102" s="178">
        <v>1350</v>
      </c>
      <c r="I102" s="179"/>
      <c r="J102" s="180">
        <f t="shared" si="0"/>
        <v>0</v>
      </c>
      <c r="K102" s="176" t="s">
        <v>5</v>
      </c>
      <c r="L102" s="40"/>
      <c r="M102" s="181" t="s">
        <v>5</v>
      </c>
      <c r="N102" s="182" t="s">
        <v>44</v>
      </c>
      <c r="O102" s="41"/>
      <c r="P102" s="183">
        <f t="shared" si="1"/>
        <v>0</v>
      </c>
      <c r="Q102" s="183">
        <v>0</v>
      </c>
      <c r="R102" s="183">
        <f t="shared" si="2"/>
        <v>0</v>
      </c>
      <c r="S102" s="183">
        <v>0</v>
      </c>
      <c r="T102" s="184">
        <f t="shared" si="3"/>
        <v>0</v>
      </c>
      <c r="AR102" s="23" t="s">
        <v>165</v>
      </c>
      <c r="AT102" s="23" t="s">
        <v>160</v>
      </c>
      <c r="AU102" s="23" t="s">
        <v>81</v>
      </c>
      <c r="AY102" s="23" t="s">
        <v>157</v>
      </c>
      <c r="BE102" s="185">
        <f t="shared" si="4"/>
        <v>0</v>
      </c>
      <c r="BF102" s="185">
        <f t="shared" si="5"/>
        <v>0</v>
      </c>
      <c r="BG102" s="185">
        <f t="shared" si="6"/>
        <v>0</v>
      </c>
      <c r="BH102" s="185">
        <f t="shared" si="7"/>
        <v>0</v>
      </c>
      <c r="BI102" s="185">
        <f t="shared" si="8"/>
        <v>0</v>
      </c>
      <c r="BJ102" s="23" t="s">
        <v>81</v>
      </c>
      <c r="BK102" s="185">
        <f t="shared" si="9"/>
        <v>0</v>
      </c>
      <c r="BL102" s="23" t="s">
        <v>165</v>
      </c>
      <c r="BM102" s="23" t="s">
        <v>412</v>
      </c>
    </row>
    <row r="103" spans="2:65" s="1" customFormat="1" ht="16.5" customHeight="1">
      <c r="B103" s="173"/>
      <c r="C103" s="174" t="s">
        <v>253</v>
      </c>
      <c r="D103" s="174" t="s">
        <v>160</v>
      </c>
      <c r="E103" s="175" t="s">
        <v>2833</v>
      </c>
      <c r="F103" s="176" t="s">
        <v>2834</v>
      </c>
      <c r="G103" s="177" t="s">
        <v>458</v>
      </c>
      <c r="H103" s="178">
        <v>200</v>
      </c>
      <c r="I103" s="179"/>
      <c r="J103" s="180">
        <f t="shared" si="0"/>
        <v>0</v>
      </c>
      <c r="K103" s="176" t="s">
        <v>5</v>
      </c>
      <c r="L103" s="40"/>
      <c r="M103" s="181" t="s">
        <v>5</v>
      </c>
      <c r="N103" s="182" t="s">
        <v>44</v>
      </c>
      <c r="O103" s="41"/>
      <c r="P103" s="183">
        <f t="shared" si="1"/>
        <v>0</v>
      </c>
      <c r="Q103" s="183">
        <v>0</v>
      </c>
      <c r="R103" s="183">
        <f t="shared" si="2"/>
        <v>0</v>
      </c>
      <c r="S103" s="183">
        <v>0</v>
      </c>
      <c r="T103" s="184">
        <f t="shared" si="3"/>
        <v>0</v>
      </c>
      <c r="AR103" s="23" t="s">
        <v>165</v>
      </c>
      <c r="AT103" s="23" t="s">
        <v>160</v>
      </c>
      <c r="AU103" s="23" t="s">
        <v>81</v>
      </c>
      <c r="AY103" s="23" t="s">
        <v>157</v>
      </c>
      <c r="BE103" s="185">
        <f t="shared" si="4"/>
        <v>0</v>
      </c>
      <c r="BF103" s="185">
        <f t="shared" si="5"/>
        <v>0</v>
      </c>
      <c r="BG103" s="185">
        <f t="shared" si="6"/>
        <v>0</v>
      </c>
      <c r="BH103" s="185">
        <f t="shared" si="7"/>
        <v>0</v>
      </c>
      <c r="BI103" s="185">
        <f t="shared" si="8"/>
        <v>0</v>
      </c>
      <c r="BJ103" s="23" t="s">
        <v>81</v>
      </c>
      <c r="BK103" s="185">
        <f t="shared" si="9"/>
        <v>0</v>
      </c>
      <c r="BL103" s="23" t="s">
        <v>165</v>
      </c>
      <c r="BM103" s="23" t="s">
        <v>441</v>
      </c>
    </row>
    <row r="104" spans="2:65" s="1" customFormat="1" ht="16.5" customHeight="1">
      <c r="B104" s="173"/>
      <c r="C104" s="174" t="s">
        <v>259</v>
      </c>
      <c r="D104" s="174" t="s">
        <v>160</v>
      </c>
      <c r="E104" s="175" t="s">
        <v>2835</v>
      </c>
      <c r="F104" s="176" t="s">
        <v>2836</v>
      </c>
      <c r="G104" s="177" t="s">
        <v>458</v>
      </c>
      <c r="H104" s="178">
        <v>20</v>
      </c>
      <c r="I104" s="179"/>
      <c r="J104" s="180">
        <f t="shared" si="0"/>
        <v>0</v>
      </c>
      <c r="K104" s="176" t="s">
        <v>5</v>
      </c>
      <c r="L104" s="40"/>
      <c r="M104" s="181" t="s">
        <v>5</v>
      </c>
      <c r="N104" s="182" t="s">
        <v>44</v>
      </c>
      <c r="O104" s="41"/>
      <c r="P104" s="183">
        <f t="shared" si="1"/>
        <v>0</v>
      </c>
      <c r="Q104" s="183">
        <v>0</v>
      </c>
      <c r="R104" s="183">
        <f t="shared" si="2"/>
        <v>0</v>
      </c>
      <c r="S104" s="183">
        <v>0</v>
      </c>
      <c r="T104" s="184">
        <f t="shared" si="3"/>
        <v>0</v>
      </c>
      <c r="AR104" s="23" t="s">
        <v>165</v>
      </c>
      <c r="AT104" s="23" t="s">
        <v>160</v>
      </c>
      <c r="AU104" s="23" t="s">
        <v>81</v>
      </c>
      <c r="AY104" s="23" t="s">
        <v>157</v>
      </c>
      <c r="BE104" s="185">
        <f t="shared" si="4"/>
        <v>0</v>
      </c>
      <c r="BF104" s="185">
        <f t="shared" si="5"/>
        <v>0</v>
      </c>
      <c r="BG104" s="185">
        <f t="shared" si="6"/>
        <v>0</v>
      </c>
      <c r="BH104" s="185">
        <f t="shared" si="7"/>
        <v>0</v>
      </c>
      <c r="BI104" s="185">
        <f t="shared" si="8"/>
        <v>0</v>
      </c>
      <c r="BJ104" s="23" t="s">
        <v>81</v>
      </c>
      <c r="BK104" s="185">
        <f t="shared" si="9"/>
        <v>0</v>
      </c>
      <c r="BL104" s="23" t="s">
        <v>165</v>
      </c>
      <c r="BM104" s="23" t="s">
        <v>455</v>
      </c>
    </row>
    <row r="105" spans="2:63" s="10" customFormat="1" ht="37.35" customHeight="1">
      <c r="B105" s="160"/>
      <c r="D105" s="161" t="s">
        <v>72</v>
      </c>
      <c r="E105" s="162" t="s">
        <v>1476</v>
      </c>
      <c r="F105" s="162" t="s">
        <v>2837</v>
      </c>
      <c r="I105" s="163"/>
      <c r="J105" s="164">
        <f>BK105</f>
        <v>0</v>
      </c>
      <c r="L105" s="160"/>
      <c r="M105" s="165"/>
      <c r="N105" s="166"/>
      <c r="O105" s="166"/>
      <c r="P105" s="167">
        <f>SUM(P106:P112)</f>
        <v>0</v>
      </c>
      <c r="Q105" s="166"/>
      <c r="R105" s="167">
        <f>SUM(R106:R112)</f>
        <v>0</v>
      </c>
      <c r="S105" s="166"/>
      <c r="T105" s="168">
        <f>SUM(T106:T112)</f>
        <v>0</v>
      </c>
      <c r="AR105" s="161" t="s">
        <v>81</v>
      </c>
      <c r="AT105" s="169" t="s">
        <v>72</v>
      </c>
      <c r="AU105" s="169" t="s">
        <v>73</v>
      </c>
      <c r="AY105" s="161" t="s">
        <v>157</v>
      </c>
      <c r="BK105" s="170">
        <f>SUM(BK106:BK112)</f>
        <v>0</v>
      </c>
    </row>
    <row r="106" spans="2:65" s="1" customFormat="1" ht="25.5" customHeight="1">
      <c r="B106" s="173"/>
      <c r="C106" s="174" t="s">
        <v>264</v>
      </c>
      <c r="D106" s="174" t="s">
        <v>160</v>
      </c>
      <c r="E106" s="175" t="s">
        <v>2838</v>
      </c>
      <c r="F106" s="176" t="s">
        <v>2839</v>
      </c>
      <c r="G106" s="177" t="s">
        <v>1452</v>
      </c>
      <c r="H106" s="178">
        <v>35</v>
      </c>
      <c r="I106" s="179"/>
      <c r="J106" s="180">
        <f aca="true" t="shared" si="10" ref="J106:J112">ROUND(I106*H106,2)</f>
        <v>0</v>
      </c>
      <c r="K106" s="176" t="s">
        <v>5</v>
      </c>
      <c r="L106" s="40"/>
      <c r="M106" s="181" t="s">
        <v>5</v>
      </c>
      <c r="N106" s="182" t="s">
        <v>44</v>
      </c>
      <c r="O106" s="41"/>
      <c r="P106" s="183">
        <f aca="true" t="shared" si="11" ref="P106:P112">O106*H106</f>
        <v>0</v>
      </c>
      <c r="Q106" s="183">
        <v>0</v>
      </c>
      <c r="R106" s="183">
        <f aca="true" t="shared" si="12" ref="R106:R112">Q106*H106</f>
        <v>0</v>
      </c>
      <c r="S106" s="183">
        <v>0</v>
      </c>
      <c r="T106" s="184">
        <f aca="true" t="shared" si="13" ref="T106:T112">S106*H106</f>
        <v>0</v>
      </c>
      <c r="AR106" s="23" t="s">
        <v>165</v>
      </c>
      <c r="AT106" s="23" t="s">
        <v>160</v>
      </c>
      <c r="AU106" s="23" t="s">
        <v>81</v>
      </c>
      <c r="AY106" s="23" t="s">
        <v>157</v>
      </c>
      <c r="BE106" s="185">
        <f aca="true" t="shared" si="14" ref="BE106:BE112">IF(N106="základní",J106,0)</f>
        <v>0</v>
      </c>
      <c r="BF106" s="185">
        <f aca="true" t="shared" si="15" ref="BF106:BF112">IF(N106="snížená",J106,0)</f>
        <v>0</v>
      </c>
      <c r="BG106" s="185">
        <f aca="true" t="shared" si="16" ref="BG106:BG112">IF(N106="zákl. přenesená",J106,0)</f>
        <v>0</v>
      </c>
      <c r="BH106" s="185">
        <f aca="true" t="shared" si="17" ref="BH106:BH112">IF(N106="sníž. přenesená",J106,0)</f>
        <v>0</v>
      </c>
      <c r="BI106" s="185">
        <f aca="true" t="shared" si="18" ref="BI106:BI112">IF(N106="nulová",J106,0)</f>
        <v>0</v>
      </c>
      <c r="BJ106" s="23" t="s">
        <v>81</v>
      </c>
      <c r="BK106" s="185">
        <f aca="true" t="shared" si="19" ref="BK106:BK112">ROUND(I106*H106,2)</f>
        <v>0</v>
      </c>
      <c r="BL106" s="23" t="s">
        <v>165</v>
      </c>
      <c r="BM106" s="23" t="s">
        <v>466</v>
      </c>
    </row>
    <row r="107" spans="2:65" s="1" customFormat="1" ht="38.25" customHeight="1">
      <c r="B107" s="173"/>
      <c r="C107" s="174" t="s">
        <v>269</v>
      </c>
      <c r="D107" s="174" t="s">
        <v>160</v>
      </c>
      <c r="E107" s="175" t="s">
        <v>2840</v>
      </c>
      <c r="F107" s="176" t="s">
        <v>2841</v>
      </c>
      <c r="G107" s="177" t="s">
        <v>1452</v>
      </c>
      <c r="H107" s="178">
        <v>36</v>
      </c>
      <c r="I107" s="179"/>
      <c r="J107" s="180">
        <f t="shared" si="10"/>
        <v>0</v>
      </c>
      <c r="K107" s="176" t="s">
        <v>5</v>
      </c>
      <c r="L107" s="40"/>
      <c r="M107" s="181" t="s">
        <v>5</v>
      </c>
      <c r="N107" s="182" t="s">
        <v>44</v>
      </c>
      <c r="O107" s="41"/>
      <c r="P107" s="183">
        <f t="shared" si="11"/>
        <v>0</v>
      </c>
      <c r="Q107" s="183">
        <v>0</v>
      </c>
      <c r="R107" s="183">
        <f t="shared" si="12"/>
        <v>0</v>
      </c>
      <c r="S107" s="183">
        <v>0</v>
      </c>
      <c r="T107" s="184">
        <f t="shared" si="13"/>
        <v>0</v>
      </c>
      <c r="AR107" s="23" t="s">
        <v>165</v>
      </c>
      <c r="AT107" s="23" t="s">
        <v>160</v>
      </c>
      <c r="AU107" s="23" t="s">
        <v>81</v>
      </c>
      <c r="AY107" s="23" t="s">
        <v>157</v>
      </c>
      <c r="BE107" s="185">
        <f t="shared" si="14"/>
        <v>0</v>
      </c>
      <c r="BF107" s="185">
        <f t="shared" si="15"/>
        <v>0</v>
      </c>
      <c r="BG107" s="185">
        <f t="shared" si="16"/>
        <v>0</v>
      </c>
      <c r="BH107" s="185">
        <f t="shared" si="17"/>
        <v>0</v>
      </c>
      <c r="BI107" s="185">
        <f t="shared" si="18"/>
        <v>0</v>
      </c>
      <c r="BJ107" s="23" t="s">
        <v>81</v>
      </c>
      <c r="BK107" s="185">
        <f t="shared" si="19"/>
        <v>0</v>
      </c>
      <c r="BL107" s="23" t="s">
        <v>165</v>
      </c>
      <c r="BM107" s="23" t="s">
        <v>476</v>
      </c>
    </row>
    <row r="108" spans="2:65" s="1" customFormat="1" ht="25.5" customHeight="1">
      <c r="B108" s="173"/>
      <c r="C108" s="174" t="s">
        <v>274</v>
      </c>
      <c r="D108" s="174" t="s">
        <v>160</v>
      </c>
      <c r="E108" s="175" t="s">
        <v>2842</v>
      </c>
      <c r="F108" s="176" t="s">
        <v>2843</v>
      </c>
      <c r="G108" s="177" t="s">
        <v>1452</v>
      </c>
      <c r="H108" s="178">
        <v>23</v>
      </c>
      <c r="I108" s="179"/>
      <c r="J108" s="180">
        <f t="shared" si="10"/>
        <v>0</v>
      </c>
      <c r="K108" s="176" t="s">
        <v>5</v>
      </c>
      <c r="L108" s="40"/>
      <c r="M108" s="181" t="s">
        <v>5</v>
      </c>
      <c r="N108" s="182" t="s">
        <v>44</v>
      </c>
      <c r="O108" s="41"/>
      <c r="P108" s="183">
        <f t="shared" si="11"/>
        <v>0</v>
      </c>
      <c r="Q108" s="183">
        <v>0</v>
      </c>
      <c r="R108" s="183">
        <f t="shared" si="12"/>
        <v>0</v>
      </c>
      <c r="S108" s="183">
        <v>0</v>
      </c>
      <c r="T108" s="184">
        <f t="shared" si="13"/>
        <v>0</v>
      </c>
      <c r="AR108" s="23" t="s">
        <v>165</v>
      </c>
      <c r="AT108" s="23" t="s">
        <v>160</v>
      </c>
      <c r="AU108" s="23" t="s">
        <v>81</v>
      </c>
      <c r="AY108" s="23" t="s">
        <v>157</v>
      </c>
      <c r="BE108" s="185">
        <f t="shared" si="14"/>
        <v>0</v>
      </c>
      <c r="BF108" s="185">
        <f t="shared" si="15"/>
        <v>0</v>
      </c>
      <c r="BG108" s="185">
        <f t="shared" si="16"/>
        <v>0</v>
      </c>
      <c r="BH108" s="185">
        <f t="shared" si="17"/>
        <v>0</v>
      </c>
      <c r="BI108" s="185">
        <f t="shared" si="18"/>
        <v>0</v>
      </c>
      <c r="BJ108" s="23" t="s">
        <v>81</v>
      </c>
      <c r="BK108" s="185">
        <f t="shared" si="19"/>
        <v>0</v>
      </c>
      <c r="BL108" s="23" t="s">
        <v>165</v>
      </c>
      <c r="BM108" s="23" t="s">
        <v>485</v>
      </c>
    </row>
    <row r="109" spans="2:65" s="1" customFormat="1" ht="25.5" customHeight="1">
      <c r="B109" s="173"/>
      <c r="C109" s="174" t="s">
        <v>10</v>
      </c>
      <c r="D109" s="174" t="s">
        <v>160</v>
      </c>
      <c r="E109" s="175" t="s">
        <v>2844</v>
      </c>
      <c r="F109" s="176" t="s">
        <v>2845</v>
      </c>
      <c r="G109" s="177" t="s">
        <v>1452</v>
      </c>
      <c r="H109" s="178">
        <v>1</v>
      </c>
      <c r="I109" s="179"/>
      <c r="J109" s="180">
        <f t="shared" si="10"/>
        <v>0</v>
      </c>
      <c r="K109" s="176" t="s">
        <v>5</v>
      </c>
      <c r="L109" s="40"/>
      <c r="M109" s="181" t="s">
        <v>5</v>
      </c>
      <c r="N109" s="182" t="s">
        <v>44</v>
      </c>
      <c r="O109" s="41"/>
      <c r="P109" s="183">
        <f t="shared" si="11"/>
        <v>0</v>
      </c>
      <c r="Q109" s="183">
        <v>0</v>
      </c>
      <c r="R109" s="183">
        <f t="shared" si="12"/>
        <v>0</v>
      </c>
      <c r="S109" s="183">
        <v>0</v>
      </c>
      <c r="T109" s="184">
        <f t="shared" si="13"/>
        <v>0</v>
      </c>
      <c r="AR109" s="23" t="s">
        <v>165</v>
      </c>
      <c r="AT109" s="23" t="s">
        <v>160</v>
      </c>
      <c r="AU109" s="23" t="s">
        <v>81</v>
      </c>
      <c r="AY109" s="23" t="s">
        <v>157</v>
      </c>
      <c r="BE109" s="185">
        <f t="shared" si="14"/>
        <v>0</v>
      </c>
      <c r="BF109" s="185">
        <f t="shared" si="15"/>
        <v>0</v>
      </c>
      <c r="BG109" s="185">
        <f t="shared" si="16"/>
        <v>0</v>
      </c>
      <c r="BH109" s="185">
        <f t="shared" si="17"/>
        <v>0</v>
      </c>
      <c r="BI109" s="185">
        <f t="shared" si="18"/>
        <v>0</v>
      </c>
      <c r="BJ109" s="23" t="s">
        <v>81</v>
      </c>
      <c r="BK109" s="185">
        <f t="shared" si="19"/>
        <v>0</v>
      </c>
      <c r="BL109" s="23" t="s">
        <v>165</v>
      </c>
      <c r="BM109" s="23" t="s">
        <v>496</v>
      </c>
    </row>
    <row r="110" spans="2:65" s="1" customFormat="1" ht="16.5" customHeight="1">
      <c r="B110" s="173"/>
      <c r="C110" s="174" t="s">
        <v>283</v>
      </c>
      <c r="D110" s="174" t="s">
        <v>160</v>
      </c>
      <c r="E110" s="175" t="s">
        <v>2846</v>
      </c>
      <c r="F110" s="176" t="s">
        <v>2847</v>
      </c>
      <c r="G110" s="177" t="s">
        <v>1452</v>
      </c>
      <c r="H110" s="178">
        <v>10</v>
      </c>
      <c r="I110" s="179"/>
      <c r="J110" s="180">
        <f t="shared" si="10"/>
        <v>0</v>
      </c>
      <c r="K110" s="176" t="s">
        <v>5</v>
      </c>
      <c r="L110" s="40"/>
      <c r="M110" s="181" t="s">
        <v>5</v>
      </c>
      <c r="N110" s="182" t="s">
        <v>44</v>
      </c>
      <c r="O110" s="41"/>
      <c r="P110" s="183">
        <f t="shared" si="11"/>
        <v>0</v>
      </c>
      <c r="Q110" s="183">
        <v>0</v>
      </c>
      <c r="R110" s="183">
        <f t="shared" si="12"/>
        <v>0</v>
      </c>
      <c r="S110" s="183">
        <v>0</v>
      </c>
      <c r="T110" s="184">
        <f t="shared" si="13"/>
        <v>0</v>
      </c>
      <c r="AR110" s="23" t="s">
        <v>165</v>
      </c>
      <c r="AT110" s="23" t="s">
        <v>160</v>
      </c>
      <c r="AU110" s="23" t="s">
        <v>81</v>
      </c>
      <c r="AY110" s="23" t="s">
        <v>157</v>
      </c>
      <c r="BE110" s="185">
        <f t="shared" si="14"/>
        <v>0</v>
      </c>
      <c r="BF110" s="185">
        <f t="shared" si="15"/>
        <v>0</v>
      </c>
      <c r="BG110" s="185">
        <f t="shared" si="16"/>
        <v>0</v>
      </c>
      <c r="BH110" s="185">
        <f t="shared" si="17"/>
        <v>0</v>
      </c>
      <c r="BI110" s="185">
        <f t="shared" si="18"/>
        <v>0</v>
      </c>
      <c r="BJ110" s="23" t="s">
        <v>81</v>
      </c>
      <c r="BK110" s="185">
        <f t="shared" si="19"/>
        <v>0</v>
      </c>
      <c r="BL110" s="23" t="s">
        <v>165</v>
      </c>
      <c r="BM110" s="23" t="s">
        <v>506</v>
      </c>
    </row>
    <row r="111" spans="2:65" s="1" customFormat="1" ht="25.5" customHeight="1">
      <c r="B111" s="173"/>
      <c r="C111" s="174" t="s">
        <v>291</v>
      </c>
      <c r="D111" s="174" t="s">
        <v>160</v>
      </c>
      <c r="E111" s="175" t="s">
        <v>2848</v>
      </c>
      <c r="F111" s="176" t="s">
        <v>2849</v>
      </c>
      <c r="G111" s="177" t="s">
        <v>1452</v>
      </c>
      <c r="H111" s="178">
        <v>27</v>
      </c>
      <c r="I111" s="179"/>
      <c r="J111" s="180">
        <f t="shared" si="10"/>
        <v>0</v>
      </c>
      <c r="K111" s="176" t="s">
        <v>5</v>
      </c>
      <c r="L111" s="40"/>
      <c r="M111" s="181" t="s">
        <v>5</v>
      </c>
      <c r="N111" s="182" t="s">
        <v>44</v>
      </c>
      <c r="O111" s="41"/>
      <c r="P111" s="183">
        <f t="shared" si="11"/>
        <v>0</v>
      </c>
      <c r="Q111" s="183">
        <v>0</v>
      </c>
      <c r="R111" s="183">
        <f t="shared" si="12"/>
        <v>0</v>
      </c>
      <c r="S111" s="183">
        <v>0</v>
      </c>
      <c r="T111" s="184">
        <f t="shared" si="13"/>
        <v>0</v>
      </c>
      <c r="AR111" s="23" t="s">
        <v>165</v>
      </c>
      <c r="AT111" s="23" t="s">
        <v>160</v>
      </c>
      <c r="AU111" s="23" t="s">
        <v>81</v>
      </c>
      <c r="AY111" s="23" t="s">
        <v>157</v>
      </c>
      <c r="BE111" s="185">
        <f t="shared" si="14"/>
        <v>0</v>
      </c>
      <c r="BF111" s="185">
        <f t="shared" si="15"/>
        <v>0</v>
      </c>
      <c r="BG111" s="185">
        <f t="shared" si="16"/>
        <v>0</v>
      </c>
      <c r="BH111" s="185">
        <f t="shared" si="17"/>
        <v>0</v>
      </c>
      <c r="BI111" s="185">
        <f t="shared" si="18"/>
        <v>0</v>
      </c>
      <c r="BJ111" s="23" t="s">
        <v>81</v>
      </c>
      <c r="BK111" s="185">
        <f t="shared" si="19"/>
        <v>0</v>
      </c>
      <c r="BL111" s="23" t="s">
        <v>165</v>
      </c>
      <c r="BM111" s="23" t="s">
        <v>513</v>
      </c>
    </row>
    <row r="112" spans="2:65" s="1" customFormat="1" ht="25.5" customHeight="1">
      <c r="B112" s="173"/>
      <c r="C112" s="174" t="s">
        <v>297</v>
      </c>
      <c r="D112" s="174" t="s">
        <v>160</v>
      </c>
      <c r="E112" s="175" t="s">
        <v>2850</v>
      </c>
      <c r="F112" s="176" t="s">
        <v>2851</v>
      </c>
      <c r="G112" s="177" t="s">
        <v>1452</v>
      </c>
      <c r="H112" s="178">
        <v>22</v>
      </c>
      <c r="I112" s="179"/>
      <c r="J112" s="180">
        <f t="shared" si="10"/>
        <v>0</v>
      </c>
      <c r="K112" s="176" t="s">
        <v>5</v>
      </c>
      <c r="L112" s="40"/>
      <c r="M112" s="181" t="s">
        <v>5</v>
      </c>
      <c r="N112" s="182" t="s">
        <v>44</v>
      </c>
      <c r="O112" s="41"/>
      <c r="P112" s="183">
        <f t="shared" si="11"/>
        <v>0</v>
      </c>
      <c r="Q112" s="183">
        <v>0</v>
      </c>
      <c r="R112" s="183">
        <f t="shared" si="12"/>
        <v>0</v>
      </c>
      <c r="S112" s="183">
        <v>0</v>
      </c>
      <c r="T112" s="184">
        <f t="shared" si="13"/>
        <v>0</v>
      </c>
      <c r="AR112" s="23" t="s">
        <v>165</v>
      </c>
      <c r="AT112" s="23" t="s">
        <v>160</v>
      </c>
      <c r="AU112" s="23" t="s">
        <v>81</v>
      </c>
      <c r="AY112" s="23" t="s">
        <v>157</v>
      </c>
      <c r="BE112" s="185">
        <f t="shared" si="14"/>
        <v>0</v>
      </c>
      <c r="BF112" s="185">
        <f t="shared" si="15"/>
        <v>0</v>
      </c>
      <c r="BG112" s="185">
        <f t="shared" si="16"/>
        <v>0</v>
      </c>
      <c r="BH112" s="185">
        <f t="shared" si="17"/>
        <v>0</v>
      </c>
      <c r="BI112" s="185">
        <f t="shared" si="18"/>
        <v>0</v>
      </c>
      <c r="BJ112" s="23" t="s">
        <v>81</v>
      </c>
      <c r="BK112" s="185">
        <f t="shared" si="19"/>
        <v>0</v>
      </c>
      <c r="BL112" s="23" t="s">
        <v>165</v>
      </c>
      <c r="BM112" s="23" t="s">
        <v>524</v>
      </c>
    </row>
    <row r="113" spans="2:63" s="10" customFormat="1" ht="37.35" customHeight="1">
      <c r="B113" s="160"/>
      <c r="D113" s="161" t="s">
        <v>72</v>
      </c>
      <c r="E113" s="162" t="s">
        <v>1503</v>
      </c>
      <c r="F113" s="162" t="s">
        <v>2852</v>
      </c>
      <c r="I113" s="163"/>
      <c r="J113" s="164">
        <f>BK113</f>
        <v>0</v>
      </c>
      <c r="L113" s="160"/>
      <c r="M113" s="165"/>
      <c r="N113" s="166"/>
      <c r="O113" s="166"/>
      <c r="P113" s="167">
        <f>SUM(P114:P124)</f>
        <v>0</v>
      </c>
      <c r="Q113" s="166"/>
      <c r="R113" s="167">
        <f>SUM(R114:R124)</f>
        <v>0</v>
      </c>
      <c r="S113" s="166"/>
      <c r="T113" s="168">
        <f>SUM(T114:T124)</f>
        <v>0</v>
      </c>
      <c r="AR113" s="161" t="s">
        <v>81</v>
      </c>
      <c r="AT113" s="169" t="s">
        <v>72</v>
      </c>
      <c r="AU113" s="169" t="s">
        <v>73</v>
      </c>
      <c r="AY113" s="161" t="s">
        <v>157</v>
      </c>
      <c r="BK113" s="170">
        <f>SUM(BK114:BK124)</f>
        <v>0</v>
      </c>
    </row>
    <row r="114" spans="2:65" s="1" customFormat="1" ht="25.5" customHeight="1">
      <c r="B114" s="173"/>
      <c r="C114" s="174" t="s">
        <v>303</v>
      </c>
      <c r="D114" s="174" t="s">
        <v>160</v>
      </c>
      <c r="E114" s="175" t="s">
        <v>2853</v>
      </c>
      <c r="F114" s="176" t="s">
        <v>2854</v>
      </c>
      <c r="G114" s="177" t="s">
        <v>458</v>
      </c>
      <c r="H114" s="178">
        <v>62</v>
      </c>
      <c r="I114" s="179"/>
      <c r="J114" s="180">
        <f aca="true" t="shared" si="20" ref="J114:J124">ROUND(I114*H114,2)</f>
        <v>0</v>
      </c>
      <c r="K114" s="176" t="s">
        <v>5</v>
      </c>
      <c r="L114" s="40"/>
      <c r="M114" s="181" t="s">
        <v>5</v>
      </c>
      <c r="N114" s="182" t="s">
        <v>44</v>
      </c>
      <c r="O114" s="41"/>
      <c r="P114" s="183">
        <f aca="true" t="shared" si="21" ref="P114:P124">O114*H114</f>
        <v>0</v>
      </c>
      <c r="Q114" s="183">
        <v>0</v>
      </c>
      <c r="R114" s="183">
        <f aca="true" t="shared" si="22" ref="R114:R124">Q114*H114</f>
        <v>0</v>
      </c>
      <c r="S114" s="183">
        <v>0</v>
      </c>
      <c r="T114" s="184">
        <f aca="true" t="shared" si="23" ref="T114:T124">S114*H114</f>
        <v>0</v>
      </c>
      <c r="AR114" s="23" t="s">
        <v>165</v>
      </c>
      <c r="AT114" s="23" t="s">
        <v>160</v>
      </c>
      <c r="AU114" s="23" t="s">
        <v>81</v>
      </c>
      <c r="AY114" s="23" t="s">
        <v>157</v>
      </c>
      <c r="BE114" s="185">
        <f aca="true" t="shared" si="24" ref="BE114:BE124">IF(N114="základní",J114,0)</f>
        <v>0</v>
      </c>
      <c r="BF114" s="185">
        <f aca="true" t="shared" si="25" ref="BF114:BF124">IF(N114="snížená",J114,0)</f>
        <v>0</v>
      </c>
      <c r="BG114" s="185">
        <f aca="true" t="shared" si="26" ref="BG114:BG124">IF(N114="zákl. přenesená",J114,0)</f>
        <v>0</v>
      </c>
      <c r="BH114" s="185">
        <f aca="true" t="shared" si="27" ref="BH114:BH124">IF(N114="sníž. přenesená",J114,0)</f>
        <v>0</v>
      </c>
      <c r="BI114" s="185">
        <f aca="true" t="shared" si="28" ref="BI114:BI124">IF(N114="nulová",J114,0)</f>
        <v>0</v>
      </c>
      <c r="BJ114" s="23" t="s">
        <v>81</v>
      </c>
      <c r="BK114" s="185">
        <f aca="true" t="shared" si="29" ref="BK114:BK124">ROUND(I114*H114,2)</f>
        <v>0</v>
      </c>
      <c r="BL114" s="23" t="s">
        <v>165</v>
      </c>
      <c r="BM114" s="23" t="s">
        <v>537</v>
      </c>
    </row>
    <row r="115" spans="2:65" s="1" customFormat="1" ht="16.5" customHeight="1">
      <c r="B115" s="173"/>
      <c r="C115" s="174" t="s">
        <v>310</v>
      </c>
      <c r="D115" s="174" t="s">
        <v>160</v>
      </c>
      <c r="E115" s="175" t="s">
        <v>2855</v>
      </c>
      <c r="F115" s="176" t="s">
        <v>2856</v>
      </c>
      <c r="G115" s="177" t="s">
        <v>458</v>
      </c>
      <c r="H115" s="178">
        <v>20</v>
      </c>
      <c r="I115" s="179"/>
      <c r="J115" s="180">
        <f t="shared" si="20"/>
        <v>0</v>
      </c>
      <c r="K115" s="176" t="s">
        <v>5</v>
      </c>
      <c r="L115" s="40"/>
      <c r="M115" s="181" t="s">
        <v>5</v>
      </c>
      <c r="N115" s="182" t="s">
        <v>44</v>
      </c>
      <c r="O115" s="41"/>
      <c r="P115" s="183">
        <f t="shared" si="21"/>
        <v>0</v>
      </c>
      <c r="Q115" s="183">
        <v>0</v>
      </c>
      <c r="R115" s="183">
        <f t="shared" si="22"/>
        <v>0</v>
      </c>
      <c r="S115" s="183">
        <v>0</v>
      </c>
      <c r="T115" s="184">
        <f t="shared" si="23"/>
        <v>0</v>
      </c>
      <c r="AR115" s="23" t="s">
        <v>165</v>
      </c>
      <c r="AT115" s="23" t="s">
        <v>160</v>
      </c>
      <c r="AU115" s="23" t="s">
        <v>81</v>
      </c>
      <c r="AY115" s="23" t="s">
        <v>157</v>
      </c>
      <c r="BE115" s="185">
        <f t="shared" si="24"/>
        <v>0</v>
      </c>
      <c r="BF115" s="185">
        <f t="shared" si="25"/>
        <v>0</v>
      </c>
      <c r="BG115" s="185">
        <f t="shared" si="26"/>
        <v>0</v>
      </c>
      <c r="BH115" s="185">
        <f t="shared" si="27"/>
        <v>0</v>
      </c>
      <c r="BI115" s="185">
        <f t="shared" si="28"/>
        <v>0</v>
      </c>
      <c r="BJ115" s="23" t="s">
        <v>81</v>
      </c>
      <c r="BK115" s="185">
        <f t="shared" si="29"/>
        <v>0</v>
      </c>
      <c r="BL115" s="23" t="s">
        <v>165</v>
      </c>
      <c r="BM115" s="23" t="s">
        <v>548</v>
      </c>
    </row>
    <row r="116" spans="2:65" s="1" customFormat="1" ht="16.5" customHeight="1">
      <c r="B116" s="173"/>
      <c r="C116" s="174" t="s">
        <v>315</v>
      </c>
      <c r="D116" s="174" t="s">
        <v>160</v>
      </c>
      <c r="E116" s="175" t="s">
        <v>2857</v>
      </c>
      <c r="F116" s="176" t="s">
        <v>2858</v>
      </c>
      <c r="G116" s="177" t="s">
        <v>458</v>
      </c>
      <c r="H116" s="178">
        <v>150</v>
      </c>
      <c r="I116" s="179"/>
      <c r="J116" s="180">
        <f t="shared" si="20"/>
        <v>0</v>
      </c>
      <c r="K116" s="176" t="s">
        <v>5</v>
      </c>
      <c r="L116" s="40"/>
      <c r="M116" s="181" t="s">
        <v>5</v>
      </c>
      <c r="N116" s="182" t="s">
        <v>44</v>
      </c>
      <c r="O116" s="41"/>
      <c r="P116" s="183">
        <f t="shared" si="21"/>
        <v>0</v>
      </c>
      <c r="Q116" s="183">
        <v>0</v>
      </c>
      <c r="R116" s="183">
        <f t="shared" si="22"/>
        <v>0</v>
      </c>
      <c r="S116" s="183">
        <v>0</v>
      </c>
      <c r="T116" s="184">
        <f t="shared" si="23"/>
        <v>0</v>
      </c>
      <c r="AR116" s="23" t="s">
        <v>165</v>
      </c>
      <c r="AT116" s="23" t="s">
        <v>160</v>
      </c>
      <c r="AU116" s="23" t="s">
        <v>81</v>
      </c>
      <c r="AY116" s="23" t="s">
        <v>157</v>
      </c>
      <c r="BE116" s="185">
        <f t="shared" si="24"/>
        <v>0</v>
      </c>
      <c r="BF116" s="185">
        <f t="shared" si="25"/>
        <v>0</v>
      </c>
      <c r="BG116" s="185">
        <f t="shared" si="26"/>
        <v>0</v>
      </c>
      <c r="BH116" s="185">
        <f t="shared" si="27"/>
        <v>0</v>
      </c>
      <c r="BI116" s="185">
        <f t="shared" si="28"/>
        <v>0</v>
      </c>
      <c r="BJ116" s="23" t="s">
        <v>81</v>
      </c>
      <c r="BK116" s="185">
        <f t="shared" si="29"/>
        <v>0</v>
      </c>
      <c r="BL116" s="23" t="s">
        <v>165</v>
      </c>
      <c r="BM116" s="23" t="s">
        <v>557</v>
      </c>
    </row>
    <row r="117" spans="2:65" s="1" customFormat="1" ht="16.5" customHeight="1">
      <c r="B117" s="173"/>
      <c r="C117" s="174" t="s">
        <v>341</v>
      </c>
      <c r="D117" s="174" t="s">
        <v>160</v>
      </c>
      <c r="E117" s="175" t="s">
        <v>2859</v>
      </c>
      <c r="F117" s="176" t="s">
        <v>2860</v>
      </c>
      <c r="G117" s="177" t="s">
        <v>458</v>
      </c>
      <c r="H117" s="178">
        <v>150</v>
      </c>
      <c r="I117" s="179"/>
      <c r="J117" s="180">
        <f t="shared" si="20"/>
        <v>0</v>
      </c>
      <c r="K117" s="176" t="s">
        <v>5</v>
      </c>
      <c r="L117" s="40"/>
      <c r="M117" s="181" t="s">
        <v>5</v>
      </c>
      <c r="N117" s="182" t="s">
        <v>44</v>
      </c>
      <c r="O117" s="41"/>
      <c r="P117" s="183">
        <f t="shared" si="21"/>
        <v>0</v>
      </c>
      <c r="Q117" s="183">
        <v>0</v>
      </c>
      <c r="R117" s="183">
        <f t="shared" si="22"/>
        <v>0</v>
      </c>
      <c r="S117" s="183">
        <v>0</v>
      </c>
      <c r="T117" s="184">
        <f t="shared" si="23"/>
        <v>0</v>
      </c>
      <c r="AR117" s="23" t="s">
        <v>165</v>
      </c>
      <c r="AT117" s="23" t="s">
        <v>160</v>
      </c>
      <c r="AU117" s="23" t="s">
        <v>81</v>
      </c>
      <c r="AY117" s="23" t="s">
        <v>157</v>
      </c>
      <c r="BE117" s="185">
        <f t="shared" si="24"/>
        <v>0</v>
      </c>
      <c r="BF117" s="185">
        <f t="shared" si="25"/>
        <v>0</v>
      </c>
      <c r="BG117" s="185">
        <f t="shared" si="26"/>
        <v>0</v>
      </c>
      <c r="BH117" s="185">
        <f t="shared" si="27"/>
        <v>0</v>
      </c>
      <c r="BI117" s="185">
        <f t="shared" si="28"/>
        <v>0</v>
      </c>
      <c r="BJ117" s="23" t="s">
        <v>81</v>
      </c>
      <c r="BK117" s="185">
        <f t="shared" si="29"/>
        <v>0</v>
      </c>
      <c r="BL117" s="23" t="s">
        <v>165</v>
      </c>
      <c r="BM117" s="23" t="s">
        <v>569</v>
      </c>
    </row>
    <row r="118" spans="2:65" s="1" customFormat="1" ht="16.5" customHeight="1">
      <c r="B118" s="173"/>
      <c r="C118" s="174" t="s">
        <v>408</v>
      </c>
      <c r="D118" s="174" t="s">
        <v>160</v>
      </c>
      <c r="E118" s="175" t="s">
        <v>2861</v>
      </c>
      <c r="F118" s="176" t="s">
        <v>2862</v>
      </c>
      <c r="G118" s="177" t="s">
        <v>458</v>
      </c>
      <c r="H118" s="178">
        <v>220</v>
      </c>
      <c r="I118" s="179"/>
      <c r="J118" s="180">
        <f t="shared" si="20"/>
        <v>0</v>
      </c>
      <c r="K118" s="176" t="s">
        <v>5</v>
      </c>
      <c r="L118" s="40"/>
      <c r="M118" s="181" t="s">
        <v>5</v>
      </c>
      <c r="N118" s="182" t="s">
        <v>44</v>
      </c>
      <c r="O118" s="41"/>
      <c r="P118" s="183">
        <f t="shared" si="21"/>
        <v>0</v>
      </c>
      <c r="Q118" s="183">
        <v>0</v>
      </c>
      <c r="R118" s="183">
        <f t="shared" si="22"/>
        <v>0</v>
      </c>
      <c r="S118" s="183">
        <v>0</v>
      </c>
      <c r="T118" s="184">
        <f t="shared" si="23"/>
        <v>0</v>
      </c>
      <c r="AR118" s="23" t="s">
        <v>165</v>
      </c>
      <c r="AT118" s="23" t="s">
        <v>160</v>
      </c>
      <c r="AU118" s="23" t="s">
        <v>81</v>
      </c>
      <c r="AY118" s="23" t="s">
        <v>157</v>
      </c>
      <c r="BE118" s="185">
        <f t="shared" si="24"/>
        <v>0</v>
      </c>
      <c r="BF118" s="185">
        <f t="shared" si="25"/>
        <v>0</v>
      </c>
      <c r="BG118" s="185">
        <f t="shared" si="26"/>
        <v>0</v>
      </c>
      <c r="BH118" s="185">
        <f t="shared" si="27"/>
        <v>0</v>
      </c>
      <c r="BI118" s="185">
        <f t="shared" si="28"/>
        <v>0</v>
      </c>
      <c r="BJ118" s="23" t="s">
        <v>81</v>
      </c>
      <c r="BK118" s="185">
        <f t="shared" si="29"/>
        <v>0</v>
      </c>
      <c r="BL118" s="23" t="s">
        <v>165</v>
      </c>
      <c r="BM118" s="23" t="s">
        <v>579</v>
      </c>
    </row>
    <row r="119" spans="2:65" s="1" customFormat="1" ht="16.5" customHeight="1">
      <c r="B119" s="173"/>
      <c r="C119" s="174" t="s">
        <v>412</v>
      </c>
      <c r="D119" s="174" t="s">
        <v>160</v>
      </c>
      <c r="E119" s="175" t="s">
        <v>2863</v>
      </c>
      <c r="F119" s="176" t="s">
        <v>2864</v>
      </c>
      <c r="G119" s="177" t="s">
        <v>458</v>
      </c>
      <c r="H119" s="178">
        <v>70</v>
      </c>
      <c r="I119" s="179"/>
      <c r="J119" s="180">
        <f t="shared" si="20"/>
        <v>0</v>
      </c>
      <c r="K119" s="176" t="s">
        <v>5</v>
      </c>
      <c r="L119" s="40"/>
      <c r="M119" s="181" t="s">
        <v>5</v>
      </c>
      <c r="N119" s="182" t="s">
        <v>44</v>
      </c>
      <c r="O119" s="41"/>
      <c r="P119" s="183">
        <f t="shared" si="21"/>
        <v>0</v>
      </c>
      <c r="Q119" s="183">
        <v>0</v>
      </c>
      <c r="R119" s="183">
        <f t="shared" si="22"/>
        <v>0</v>
      </c>
      <c r="S119" s="183">
        <v>0</v>
      </c>
      <c r="T119" s="184">
        <f t="shared" si="23"/>
        <v>0</v>
      </c>
      <c r="AR119" s="23" t="s">
        <v>165</v>
      </c>
      <c r="AT119" s="23" t="s">
        <v>160</v>
      </c>
      <c r="AU119" s="23" t="s">
        <v>81</v>
      </c>
      <c r="AY119" s="23" t="s">
        <v>157</v>
      </c>
      <c r="BE119" s="185">
        <f t="shared" si="24"/>
        <v>0</v>
      </c>
      <c r="BF119" s="185">
        <f t="shared" si="25"/>
        <v>0</v>
      </c>
      <c r="BG119" s="185">
        <f t="shared" si="26"/>
        <v>0</v>
      </c>
      <c r="BH119" s="185">
        <f t="shared" si="27"/>
        <v>0</v>
      </c>
      <c r="BI119" s="185">
        <f t="shared" si="28"/>
        <v>0</v>
      </c>
      <c r="BJ119" s="23" t="s">
        <v>81</v>
      </c>
      <c r="BK119" s="185">
        <f t="shared" si="29"/>
        <v>0</v>
      </c>
      <c r="BL119" s="23" t="s">
        <v>165</v>
      </c>
      <c r="BM119" s="23" t="s">
        <v>588</v>
      </c>
    </row>
    <row r="120" spans="2:65" s="1" customFormat="1" ht="16.5" customHeight="1">
      <c r="B120" s="173"/>
      <c r="C120" s="174" t="s">
        <v>435</v>
      </c>
      <c r="D120" s="174" t="s">
        <v>160</v>
      </c>
      <c r="E120" s="175" t="s">
        <v>2865</v>
      </c>
      <c r="F120" s="176" t="s">
        <v>2866</v>
      </c>
      <c r="G120" s="177" t="s">
        <v>458</v>
      </c>
      <c r="H120" s="178">
        <v>90</v>
      </c>
      <c r="I120" s="179"/>
      <c r="J120" s="180">
        <f t="shared" si="20"/>
        <v>0</v>
      </c>
      <c r="K120" s="176" t="s">
        <v>5</v>
      </c>
      <c r="L120" s="40"/>
      <c r="M120" s="181" t="s">
        <v>5</v>
      </c>
      <c r="N120" s="182" t="s">
        <v>44</v>
      </c>
      <c r="O120" s="41"/>
      <c r="P120" s="183">
        <f t="shared" si="21"/>
        <v>0</v>
      </c>
      <c r="Q120" s="183">
        <v>0</v>
      </c>
      <c r="R120" s="183">
        <f t="shared" si="22"/>
        <v>0</v>
      </c>
      <c r="S120" s="183">
        <v>0</v>
      </c>
      <c r="T120" s="184">
        <f t="shared" si="23"/>
        <v>0</v>
      </c>
      <c r="AR120" s="23" t="s">
        <v>165</v>
      </c>
      <c r="AT120" s="23" t="s">
        <v>160</v>
      </c>
      <c r="AU120" s="23" t="s">
        <v>81</v>
      </c>
      <c r="AY120" s="23" t="s">
        <v>157</v>
      </c>
      <c r="BE120" s="185">
        <f t="shared" si="24"/>
        <v>0</v>
      </c>
      <c r="BF120" s="185">
        <f t="shared" si="25"/>
        <v>0</v>
      </c>
      <c r="BG120" s="185">
        <f t="shared" si="26"/>
        <v>0</v>
      </c>
      <c r="BH120" s="185">
        <f t="shared" si="27"/>
        <v>0</v>
      </c>
      <c r="BI120" s="185">
        <f t="shared" si="28"/>
        <v>0</v>
      </c>
      <c r="BJ120" s="23" t="s">
        <v>81</v>
      </c>
      <c r="BK120" s="185">
        <f t="shared" si="29"/>
        <v>0</v>
      </c>
      <c r="BL120" s="23" t="s">
        <v>165</v>
      </c>
      <c r="BM120" s="23" t="s">
        <v>596</v>
      </c>
    </row>
    <row r="121" spans="2:65" s="1" customFormat="1" ht="16.5" customHeight="1">
      <c r="B121" s="173"/>
      <c r="C121" s="174" t="s">
        <v>441</v>
      </c>
      <c r="D121" s="174" t="s">
        <v>160</v>
      </c>
      <c r="E121" s="175" t="s">
        <v>2867</v>
      </c>
      <c r="F121" s="176" t="s">
        <v>2868</v>
      </c>
      <c r="G121" s="177" t="s">
        <v>1452</v>
      </c>
      <c r="H121" s="178">
        <v>100</v>
      </c>
      <c r="I121" s="179"/>
      <c r="J121" s="180">
        <f t="shared" si="20"/>
        <v>0</v>
      </c>
      <c r="K121" s="176" t="s">
        <v>5</v>
      </c>
      <c r="L121" s="40"/>
      <c r="M121" s="181" t="s">
        <v>5</v>
      </c>
      <c r="N121" s="182" t="s">
        <v>44</v>
      </c>
      <c r="O121" s="41"/>
      <c r="P121" s="183">
        <f t="shared" si="21"/>
        <v>0</v>
      </c>
      <c r="Q121" s="183">
        <v>0</v>
      </c>
      <c r="R121" s="183">
        <f t="shared" si="22"/>
        <v>0</v>
      </c>
      <c r="S121" s="183">
        <v>0</v>
      </c>
      <c r="T121" s="184">
        <f t="shared" si="23"/>
        <v>0</v>
      </c>
      <c r="AR121" s="23" t="s">
        <v>165</v>
      </c>
      <c r="AT121" s="23" t="s">
        <v>160</v>
      </c>
      <c r="AU121" s="23" t="s">
        <v>81</v>
      </c>
      <c r="AY121" s="23" t="s">
        <v>157</v>
      </c>
      <c r="BE121" s="185">
        <f t="shared" si="24"/>
        <v>0</v>
      </c>
      <c r="BF121" s="185">
        <f t="shared" si="25"/>
        <v>0</v>
      </c>
      <c r="BG121" s="185">
        <f t="shared" si="26"/>
        <v>0</v>
      </c>
      <c r="BH121" s="185">
        <f t="shared" si="27"/>
        <v>0</v>
      </c>
      <c r="BI121" s="185">
        <f t="shared" si="28"/>
        <v>0</v>
      </c>
      <c r="BJ121" s="23" t="s">
        <v>81</v>
      </c>
      <c r="BK121" s="185">
        <f t="shared" si="29"/>
        <v>0</v>
      </c>
      <c r="BL121" s="23" t="s">
        <v>165</v>
      </c>
      <c r="BM121" s="23" t="s">
        <v>606</v>
      </c>
    </row>
    <row r="122" spans="2:65" s="1" customFormat="1" ht="16.5" customHeight="1">
      <c r="B122" s="173"/>
      <c r="C122" s="174" t="s">
        <v>447</v>
      </c>
      <c r="D122" s="174" t="s">
        <v>160</v>
      </c>
      <c r="E122" s="175" t="s">
        <v>2869</v>
      </c>
      <c r="F122" s="176" t="s">
        <v>2870</v>
      </c>
      <c r="G122" s="177" t="s">
        <v>1452</v>
      </c>
      <c r="H122" s="178">
        <v>30</v>
      </c>
      <c r="I122" s="179"/>
      <c r="J122" s="180">
        <f t="shared" si="20"/>
        <v>0</v>
      </c>
      <c r="K122" s="176" t="s">
        <v>5</v>
      </c>
      <c r="L122" s="40"/>
      <c r="M122" s="181" t="s">
        <v>5</v>
      </c>
      <c r="N122" s="182" t="s">
        <v>44</v>
      </c>
      <c r="O122" s="41"/>
      <c r="P122" s="183">
        <f t="shared" si="21"/>
        <v>0</v>
      </c>
      <c r="Q122" s="183">
        <v>0</v>
      </c>
      <c r="R122" s="183">
        <f t="shared" si="22"/>
        <v>0</v>
      </c>
      <c r="S122" s="183">
        <v>0</v>
      </c>
      <c r="T122" s="184">
        <f t="shared" si="23"/>
        <v>0</v>
      </c>
      <c r="AR122" s="23" t="s">
        <v>165</v>
      </c>
      <c r="AT122" s="23" t="s">
        <v>160</v>
      </c>
      <c r="AU122" s="23" t="s">
        <v>81</v>
      </c>
      <c r="AY122" s="23" t="s">
        <v>157</v>
      </c>
      <c r="BE122" s="185">
        <f t="shared" si="24"/>
        <v>0</v>
      </c>
      <c r="BF122" s="185">
        <f t="shared" si="25"/>
        <v>0</v>
      </c>
      <c r="BG122" s="185">
        <f t="shared" si="26"/>
        <v>0</v>
      </c>
      <c r="BH122" s="185">
        <f t="shared" si="27"/>
        <v>0</v>
      </c>
      <c r="BI122" s="185">
        <f t="shared" si="28"/>
        <v>0</v>
      </c>
      <c r="BJ122" s="23" t="s">
        <v>81</v>
      </c>
      <c r="BK122" s="185">
        <f t="shared" si="29"/>
        <v>0</v>
      </c>
      <c r="BL122" s="23" t="s">
        <v>165</v>
      </c>
      <c r="BM122" s="23" t="s">
        <v>616</v>
      </c>
    </row>
    <row r="123" spans="2:65" s="1" customFormat="1" ht="16.5" customHeight="1">
      <c r="B123" s="173"/>
      <c r="C123" s="174" t="s">
        <v>455</v>
      </c>
      <c r="D123" s="174" t="s">
        <v>160</v>
      </c>
      <c r="E123" s="175" t="s">
        <v>2871</v>
      </c>
      <c r="F123" s="176" t="s">
        <v>2872</v>
      </c>
      <c r="G123" s="177" t="s">
        <v>1452</v>
      </c>
      <c r="H123" s="178">
        <v>40</v>
      </c>
      <c r="I123" s="179"/>
      <c r="J123" s="180">
        <f t="shared" si="20"/>
        <v>0</v>
      </c>
      <c r="K123" s="176" t="s">
        <v>5</v>
      </c>
      <c r="L123" s="40"/>
      <c r="M123" s="181" t="s">
        <v>5</v>
      </c>
      <c r="N123" s="182" t="s">
        <v>44</v>
      </c>
      <c r="O123" s="41"/>
      <c r="P123" s="183">
        <f t="shared" si="21"/>
        <v>0</v>
      </c>
      <c r="Q123" s="183">
        <v>0</v>
      </c>
      <c r="R123" s="183">
        <f t="shared" si="22"/>
        <v>0</v>
      </c>
      <c r="S123" s="183">
        <v>0</v>
      </c>
      <c r="T123" s="184">
        <f t="shared" si="23"/>
        <v>0</v>
      </c>
      <c r="AR123" s="23" t="s">
        <v>165</v>
      </c>
      <c r="AT123" s="23" t="s">
        <v>160</v>
      </c>
      <c r="AU123" s="23" t="s">
        <v>81</v>
      </c>
      <c r="AY123" s="23" t="s">
        <v>157</v>
      </c>
      <c r="BE123" s="185">
        <f t="shared" si="24"/>
        <v>0</v>
      </c>
      <c r="BF123" s="185">
        <f t="shared" si="25"/>
        <v>0</v>
      </c>
      <c r="BG123" s="185">
        <f t="shared" si="26"/>
        <v>0</v>
      </c>
      <c r="BH123" s="185">
        <f t="shared" si="27"/>
        <v>0</v>
      </c>
      <c r="BI123" s="185">
        <f t="shared" si="28"/>
        <v>0</v>
      </c>
      <c r="BJ123" s="23" t="s">
        <v>81</v>
      </c>
      <c r="BK123" s="185">
        <f t="shared" si="29"/>
        <v>0</v>
      </c>
      <c r="BL123" s="23" t="s">
        <v>165</v>
      </c>
      <c r="BM123" s="23" t="s">
        <v>646</v>
      </c>
    </row>
    <row r="124" spans="2:65" s="1" customFormat="1" ht="16.5" customHeight="1">
      <c r="B124" s="173"/>
      <c r="C124" s="174" t="s">
        <v>461</v>
      </c>
      <c r="D124" s="174" t="s">
        <v>160</v>
      </c>
      <c r="E124" s="175" t="s">
        <v>2873</v>
      </c>
      <c r="F124" s="176" t="s">
        <v>2874</v>
      </c>
      <c r="G124" s="177" t="s">
        <v>1452</v>
      </c>
      <c r="H124" s="178">
        <v>160</v>
      </c>
      <c r="I124" s="179"/>
      <c r="J124" s="180">
        <f t="shared" si="20"/>
        <v>0</v>
      </c>
      <c r="K124" s="176" t="s">
        <v>5</v>
      </c>
      <c r="L124" s="40"/>
      <c r="M124" s="181" t="s">
        <v>5</v>
      </c>
      <c r="N124" s="182" t="s">
        <v>44</v>
      </c>
      <c r="O124" s="41"/>
      <c r="P124" s="183">
        <f t="shared" si="21"/>
        <v>0</v>
      </c>
      <c r="Q124" s="183">
        <v>0</v>
      </c>
      <c r="R124" s="183">
        <f t="shared" si="22"/>
        <v>0</v>
      </c>
      <c r="S124" s="183">
        <v>0</v>
      </c>
      <c r="T124" s="184">
        <f t="shared" si="23"/>
        <v>0</v>
      </c>
      <c r="AR124" s="23" t="s">
        <v>165</v>
      </c>
      <c r="AT124" s="23" t="s">
        <v>160</v>
      </c>
      <c r="AU124" s="23" t="s">
        <v>81</v>
      </c>
      <c r="AY124" s="23" t="s">
        <v>157</v>
      </c>
      <c r="BE124" s="185">
        <f t="shared" si="24"/>
        <v>0</v>
      </c>
      <c r="BF124" s="185">
        <f t="shared" si="25"/>
        <v>0</v>
      </c>
      <c r="BG124" s="185">
        <f t="shared" si="26"/>
        <v>0</v>
      </c>
      <c r="BH124" s="185">
        <f t="shared" si="27"/>
        <v>0</v>
      </c>
      <c r="BI124" s="185">
        <f t="shared" si="28"/>
        <v>0</v>
      </c>
      <c r="BJ124" s="23" t="s">
        <v>81</v>
      </c>
      <c r="BK124" s="185">
        <f t="shared" si="29"/>
        <v>0</v>
      </c>
      <c r="BL124" s="23" t="s">
        <v>165</v>
      </c>
      <c r="BM124" s="23" t="s">
        <v>657</v>
      </c>
    </row>
    <row r="125" spans="2:63" s="10" customFormat="1" ht="37.35" customHeight="1">
      <c r="B125" s="160"/>
      <c r="D125" s="161" t="s">
        <v>72</v>
      </c>
      <c r="E125" s="162" t="s">
        <v>1521</v>
      </c>
      <c r="F125" s="162" t="s">
        <v>2875</v>
      </c>
      <c r="I125" s="163"/>
      <c r="J125" s="164">
        <f>BK125</f>
        <v>0</v>
      </c>
      <c r="L125" s="160"/>
      <c r="M125" s="165"/>
      <c r="N125" s="166"/>
      <c r="O125" s="166"/>
      <c r="P125" s="167">
        <f>SUM(P126:P136)</f>
        <v>0</v>
      </c>
      <c r="Q125" s="166"/>
      <c r="R125" s="167">
        <f>SUM(R126:R136)</f>
        <v>0</v>
      </c>
      <c r="S125" s="166"/>
      <c r="T125" s="168">
        <f>SUM(T126:T136)</f>
        <v>0</v>
      </c>
      <c r="AR125" s="161" t="s">
        <v>81</v>
      </c>
      <c r="AT125" s="169" t="s">
        <v>72</v>
      </c>
      <c r="AU125" s="169" t="s">
        <v>73</v>
      </c>
      <c r="AY125" s="161" t="s">
        <v>157</v>
      </c>
      <c r="BK125" s="170">
        <f>SUM(BK126:BK136)</f>
        <v>0</v>
      </c>
    </row>
    <row r="126" spans="2:65" s="1" customFormat="1" ht="16.5" customHeight="1">
      <c r="B126" s="173"/>
      <c r="C126" s="174" t="s">
        <v>466</v>
      </c>
      <c r="D126" s="174" t="s">
        <v>160</v>
      </c>
      <c r="E126" s="175" t="s">
        <v>2876</v>
      </c>
      <c r="F126" s="176" t="s">
        <v>2877</v>
      </c>
      <c r="G126" s="177" t="s">
        <v>1452</v>
      </c>
      <c r="H126" s="178">
        <v>25</v>
      </c>
      <c r="I126" s="179"/>
      <c r="J126" s="180">
        <f aca="true" t="shared" si="30" ref="J126:J136">ROUND(I126*H126,2)</f>
        <v>0</v>
      </c>
      <c r="K126" s="176" t="s">
        <v>5</v>
      </c>
      <c r="L126" s="40"/>
      <c r="M126" s="181" t="s">
        <v>5</v>
      </c>
      <c r="N126" s="182" t="s">
        <v>44</v>
      </c>
      <c r="O126" s="41"/>
      <c r="P126" s="183">
        <f aca="true" t="shared" si="31" ref="P126:P136">O126*H126</f>
        <v>0</v>
      </c>
      <c r="Q126" s="183">
        <v>0</v>
      </c>
      <c r="R126" s="183">
        <f aca="true" t="shared" si="32" ref="R126:R136">Q126*H126</f>
        <v>0</v>
      </c>
      <c r="S126" s="183">
        <v>0</v>
      </c>
      <c r="T126" s="184">
        <f aca="true" t="shared" si="33" ref="T126:T136">S126*H126</f>
        <v>0</v>
      </c>
      <c r="AR126" s="23" t="s">
        <v>165</v>
      </c>
      <c r="AT126" s="23" t="s">
        <v>160</v>
      </c>
      <c r="AU126" s="23" t="s">
        <v>81</v>
      </c>
      <c r="AY126" s="23" t="s">
        <v>157</v>
      </c>
      <c r="BE126" s="185">
        <f aca="true" t="shared" si="34" ref="BE126:BE136">IF(N126="základní",J126,0)</f>
        <v>0</v>
      </c>
      <c r="BF126" s="185">
        <f aca="true" t="shared" si="35" ref="BF126:BF136">IF(N126="snížená",J126,0)</f>
        <v>0</v>
      </c>
      <c r="BG126" s="185">
        <f aca="true" t="shared" si="36" ref="BG126:BG136">IF(N126="zákl. přenesená",J126,0)</f>
        <v>0</v>
      </c>
      <c r="BH126" s="185">
        <f aca="true" t="shared" si="37" ref="BH126:BH136">IF(N126="sníž. přenesená",J126,0)</f>
        <v>0</v>
      </c>
      <c r="BI126" s="185">
        <f aca="true" t="shared" si="38" ref="BI126:BI136">IF(N126="nulová",J126,0)</f>
        <v>0</v>
      </c>
      <c r="BJ126" s="23" t="s">
        <v>81</v>
      </c>
      <c r="BK126" s="185">
        <f aca="true" t="shared" si="39" ref="BK126:BK136">ROUND(I126*H126,2)</f>
        <v>0</v>
      </c>
      <c r="BL126" s="23" t="s">
        <v>165</v>
      </c>
      <c r="BM126" s="23" t="s">
        <v>668</v>
      </c>
    </row>
    <row r="127" spans="2:65" s="1" customFormat="1" ht="16.5" customHeight="1">
      <c r="B127" s="173"/>
      <c r="C127" s="174" t="s">
        <v>472</v>
      </c>
      <c r="D127" s="174" t="s">
        <v>160</v>
      </c>
      <c r="E127" s="175" t="s">
        <v>2878</v>
      </c>
      <c r="F127" s="176" t="s">
        <v>2879</v>
      </c>
      <c r="G127" s="177" t="s">
        <v>1452</v>
      </c>
      <c r="H127" s="178">
        <v>219</v>
      </c>
      <c r="I127" s="179"/>
      <c r="J127" s="180">
        <f t="shared" si="30"/>
        <v>0</v>
      </c>
      <c r="K127" s="176" t="s">
        <v>5</v>
      </c>
      <c r="L127" s="40"/>
      <c r="M127" s="181" t="s">
        <v>5</v>
      </c>
      <c r="N127" s="182" t="s">
        <v>44</v>
      </c>
      <c r="O127" s="41"/>
      <c r="P127" s="183">
        <f t="shared" si="31"/>
        <v>0</v>
      </c>
      <c r="Q127" s="183">
        <v>0</v>
      </c>
      <c r="R127" s="183">
        <f t="shared" si="32"/>
        <v>0</v>
      </c>
      <c r="S127" s="183">
        <v>0</v>
      </c>
      <c r="T127" s="184">
        <f t="shared" si="33"/>
        <v>0</v>
      </c>
      <c r="AR127" s="23" t="s">
        <v>165</v>
      </c>
      <c r="AT127" s="23" t="s">
        <v>160</v>
      </c>
      <c r="AU127" s="23" t="s">
        <v>81</v>
      </c>
      <c r="AY127" s="23" t="s">
        <v>157</v>
      </c>
      <c r="BE127" s="185">
        <f t="shared" si="34"/>
        <v>0</v>
      </c>
      <c r="BF127" s="185">
        <f t="shared" si="35"/>
        <v>0</v>
      </c>
      <c r="BG127" s="185">
        <f t="shared" si="36"/>
        <v>0</v>
      </c>
      <c r="BH127" s="185">
        <f t="shared" si="37"/>
        <v>0</v>
      </c>
      <c r="BI127" s="185">
        <f t="shared" si="38"/>
        <v>0</v>
      </c>
      <c r="BJ127" s="23" t="s">
        <v>81</v>
      </c>
      <c r="BK127" s="185">
        <f t="shared" si="39"/>
        <v>0</v>
      </c>
      <c r="BL127" s="23" t="s">
        <v>165</v>
      </c>
      <c r="BM127" s="23" t="s">
        <v>677</v>
      </c>
    </row>
    <row r="128" spans="2:65" s="1" customFormat="1" ht="16.5" customHeight="1">
      <c r="B128" s="173"/>
      <c r="C128" s="174" t="s">
        <v>476</v>
      </c>
      <c r="D128" s="174" t="s">
        <v>160</v>
      </c>
      <c r="E128" s="175" t="s">
        <v>2880</v>
      </c>
      <c r="F128" s="176" t="s">
        <v>2881</v>
      </c>
      <c r="G128" s="177" t="s">
        <v>1452</v>
      </c>
      <c r="H128" s="178">
        <v>30</v>
      </c>
      <c r="I128" s="179"/>
      <c r="J128" s="180">
        <f t="shared" si="30"/>
        <v>0</v>
      </c>
      <c r="K128" s="176" t="s">
        <v>5</v>
      </c>
      <c r="L128" s="40"/>
      <c r="M128" s="181" t="s">
        <v>5</v>
      </c>
      <c r="N128" s="182" t="s">
        <v>44</v>
      </c>
      <c r="O128" s="41"/>
      <c r="P128" s="183">
        <f t="shared" si="31"/>
        <v>0</v>
      </c>
      <c r="Q128" s="183">
        <v>0</v>
      </c>
      <c r="R128" s="183">
        <f t="shared" si="32"/>
        <v>0</v>
      </c>
      <c r="S128" s="183">
        <v>0</v>
      </c>
      <c r="T128" s="184">
        <f t="shared" si="33"/>
        <v>0</v>
      </c>
      <c r="AR128" s="23" t="s">
        <v>165</v>
      </c>
      <c r="AT128" s="23" t="s">
        <v>160</v>
      </c>
      <c r="AU128" s="23" t="s">
        <v>81</v>
      </c>
      <c r="AY128" s="23" t="s">
        <v>157</v>
      </c>
      <c r="BE128" s="185">
        <f t="shared" si="34"/>
        <v>0</v>
      </c>
      <c r="BF128" s="185">
        <f t="shared" si="35"/>
        <v>0</v>
      </c>
      <c r="BG128" s="185">
        <f t="shared" si="36"/>
        <v>0</v>
      </c>
      <c r="BH128" s="185">
        <f t="shared" si="37"/>
        <v>0</v>
      </c>
      <c r="BI128" s="185">
        <f t="shared" si="38"/>
        <v>0</v>
      </c>
      <c r="BJ128" s="23" t="s">
        <v>81</v>
      </c>
      <c r="BK128" s="185">
        <f t="shared" si="39"/>
        <v>0</v>
      </c>
      <c r="BL128" s="23" t="s">
        <v>165</v>
      </c>
      <c r="BM128" s="23" t="s">
        <v>687</v>
      </c>
    </row>
    <row r="129" spans="2:65" s="1" customFormat="1" ht="16.5" customHeight="1">
      <c r="B129" s="173"/>
      <c r="C129" s="174" t="s">
        <v>480</v>
      </c>
      <c r="D129" s="174" t="s">
        <v>160</v>
      </c>
      <c r="E129" s="175" t="s">
        <v>2882</v>
      </c>
      <c r="F129" s="176" t="s">
        <v>2883</v>
      </c>
      <c r="G129" s="177" t="s">
        <v>1452</v>
      </c>
      <c r="H129" s="178">
        <v>25</v>
      </c>
      <c r="I129" s="179"/>
      <c r="J129" s="180">
        <f t="shared" si="30"/>
        <v>0</v>
      </c>
      <c r="K129" s="176" t="s">
        <v>5</v>
      </c>
      <c r="L129" s="40"/>
      <c r="M129" s="181" t="s">
        <v>5</v>
      </c>
      <c r="N129" s="182" t="s">
        <v>44</v>
      </c>
      <c r="O129" s="41"/>
      <c r="P129" s="183">
        <f t="shared" si="31"/>
        <v>0</v>
      </c>
      <c r="Q129" s="183">
        <v>0</v>
      </c>
      <c r="R129" s="183">
        <f t="shared" si="32"/>
        <v>0</v>
      </c>
      <c r="S129" s="183">
        <v>0</v>
      </c>
      <c r="T129" s="184">
        <f t="shared" si="33"/>
        <v>0</v>
      </c>
      <c r="AR129" s="23" t="s">
        <v>165</v>
      </c>
      <c r="AT129" s="23" t="s">
        <v>160</v>
      </c>
      <c r="AU129" s="23" t="s">
        <v>81</v>
      </c>
      <c r="AY129" s="23" t="s">
        <v>157</v>
      </c>
      <c r="BE129" s="185">
        <f t="shared" si="34"/>
        <v>0</v>
      </c>
      <c r="BF129" s="185">
        <f t="shared" si="35"/>
        <v>0</v>
      </c>
      <c r="BG129" s="185">
        <f t="shared" si="36"/>
        <v>0</v>
      </c>
      <c r="BH129" s="185">
        <f t="shared" si="37"/>
        <v>0</v>
      </c>
      <c r="BI129" s="185">
        <f t="shared" si="38"/>
        <v>0</v>
      </c>
      <c r="BJ129" s="23" t="s">
        <v>81</v>
      </c>
      <c r="BK129" s="185">
        <f t="shared" si="39"/>
        <v>0</v>
      </c>
      <c r="BL129" s="23" t="s">
        <v>165</v>
      </c>
      <c r="BM129" s="23" t="s">
        <v>698</v>
      </c>
    </row>
    <row r="130" spans="2:65" s="1" customFormat="1" ht="16.5" customHeight="1">
      <c r="B130" s="173"/>
      <c r="C130" s="174" t="s">
        <v>485</v>
      </c>
      <c r="D130" s="174" t="s">
        <v>160</v>
      </c>
      <c r="E130" s="175" t="s">
        <v>2884</v>
      </c>
      <c r="F130" s="176" t="s">
        <v>2885</v>
      </c>
      <c r="G130" s="177" t="s">
        <v>1452</v>
      </c>
      <c r="H130" s="178">
        <v>20</v>
      </c>
      <c r="I130" s="179"/>
      <c r="J130" s="180">
        <f t="shared" si="30"/>
        <v>0</v>
      </c>
      <c r="K130" s="176" t="s">
        <v>5</v>
      </c>
      <c r="L130" s="40"/>
      <c r="M130" s="181" t="s">
        <v>5</v>
      </c>
      <c r="N130" s="182" t="s">
        <v>44</v>
      </c>
      <c r="O130" s="41"/>
      <c r="P130" s="183">
        <f t="shared" si="31"/>
        <v>0</v>
      </c>
      <c r="Q130" s="183">
        <v>0</v>
      </c>
      <c r="R130" s="183">
        <f t="shared" si="32"/>
        <v>0</v>
      </c>
      <c r="S130" s="183">
        <v>0</v>
      </c>
      <c r="T130" s="184">
        <f t="shared" si="33"/>
        <v>0</v>
      </c>
      <c r="AR130" s="23" t="s">
        <v>165</v>
      </c>
      <c r="AT130" s="23" t="s">
        <v>160</v>
      </c>
      <c r="AU130" s="23" t="s">
        <v>81</v>
      </c>
      <c r="AY130" s="23" t="s">
        <v>157</v>
      </c>
      <c r="BE130" s="185">
        <f t="shared" si="34"/>
        <v>0</v>
      </c>
      <c r="BF130" s="185">
        <f t="shared" si="35"/>
        <v>0</v>
      </c>
      <c r="BG130" s="185">
        <f t="shared" si="36"/>
        <v>0</v>
      </c>
      <c r="BH130" s="185">
        <f t="shared" si="37"/>
        <v>0</v>
      </c>
      <c r="BI130" s="185">
        <f t="shared" si="38"/>
        <v>0</v>
      </c>
      <c r="BJ130" s="23" t="s">
        <v>81</v>
      </c>
      <c r="BK130" s="185">
        <f t="shared" si="39"/>
        <v>0</v>
      </c>
      <c r="BL130" s="23" t="s">
        <v>165</v>
      </c>
      <c r="BM130" s="23" t="s">
        <v>711</v>
      </c>
    </row>
    <row r="131" spans="2:65" s="1" customFormat="1" ht="16.5" customHeight="1">
      <c r="B131" s="173"/>
      <c r="C131" s="174" t="s">
        <v>491</v>
      </c>
      <c r="D131" s="174" t="s">
        <v>160</v>
      </c>
      <c r="E131" s="175" t="s">
        <v>2886</v>
      </c>
      <c r="F131" s="176" t="s">
        <v>2887</v>
      </c>
      <c r="G131" s="177" t="s">
        <v>1452</v>
      </c>
      <c r="H131" s="178">
        <v>4</v>
      </c>
      <c r="I131" s="179"/>
      <c r="J131" s="180">
        <f t="shared" si="30"/>
        <v>0</v>
      </c>
      <c r="K131" s="176" t="s">
        <v>5</v>
      </c>
      <c r="L131" s="40"/>
      <c r="M131" s="181" t="s">
        <v>5</v>
      </c>
      <c r="N131" s="182" t="s">
        <v>44</v>
      </c>
      <c r="O131" s="41"/>
      <c r="P131" s="183">
        <f t="shared" si="31"/>
        <v>0</v>
      </c>
      <c r="Q131" s="183">
        <v>0</v>
      </c>
      <c r="R131" s="183">
        <f t="shared" si="32"/>
        <v>0</v>
      </c>
      <c r="S131" s="183">
        <v>0</v>
      </c>
      <c r="T131" s="184">
        <f t="shared" si="33"/>
        <v>0</v>
      </c>
      <c r="AR131" s="23" t="s">
        <v>165</v>
      </c>
      <c r="AT131" s="23" t="s">
        <v>160</v>
      </c>
      <c r="AU131" s="23" t="s">
        <v>81</v>
      </c>
      <c r="AY131" s="23" t="s">
        <v>157</v>
      </c>
      <c r="BE131" s="185">
        <f t="shared" si="34"/>
        <v>0</v>
      </c>
      <c r="BF131" s="185">
        <f t="shared" si="35"/>
        <v>0</v>
      </c>
      <c r="BG131" s="185">
        <f t="shared" si="36"/>
        <v>0</v>
      </c>
      <c r="BH131" s="185">
        <f t="shared" si="37"/>
        <v>0</v>
      </c>
      <c r="BI131" s="185">
        <f t="shared" si="38"/>
        <v>0</v>
      </c>
      <c r="BJ131" s="23" t="s">
        <v>81</v>
      </c>
      <c r="BK131" s="185">
        <f t="shared" si="39"/>
        <v>0</v>
      </c>
      <c r="BL131" s="23" t="s">
        <v>165</v>
      </c>
      <c r="BM131" s="23" t="s">
        <v>732</v>
      </c>
    </row>
    <row r="132" spans="2:65" s="1" customFormat="1" ht="16.5" customHeight="1">
      <c r="B132" s="173"/>
      <c r="C132" s="174" t="s">
        <v>496</v>
      </c>
      <c r="D132" s="174" t="s">
        <v>160</v>
      </c>
      <c r="E132" s="175" t="s">
        <v>2888</v>
      </c>
      <c r="F132" s="176" t="s">
        <v>2889</v>
      </c>
      <c r="G132" s="177" t="s">
        <v>1452</v>
      </c>
      <c r="H132" s="178">
        <v>50</v>
      </c>
      <c r="I132" s="179"/>
      <c r="J132" s="180">
        <f t="shared" si="30"/>
        <v>0</v>
      </c>
      <c r="K132" s="176" t="s">
        <v>5</v>
      </c>
      <c r="L132" s="40"/>
      <c r="M132" s="181" t="s">
        <v>5</v>
      </c>
      <c r="N132" s="182" t="s">
        <v>44</v>
      </c>
      <c r="O132" s="41"/>
      <c r="P132" s="183">
        <f t="shared" si="31"/>
        <v>0</v>
      </c>
      <c r="Q132" s="183">
        <v>0</v>
      </c>
      <c r="R132" s="183">
        <f t="shared" si="32"/>
        <v>0</v>
      </c>
      <c r="S132" s="183">
        <v>0</v>
      </c>
      <c r="T132" s="184">
        <f t="shared" si="33"/>
        <v>0</v>
      </c>
      <c r="AR132" s="23" t="s">
        <v>165</v>
      </c>
      <c r="AT132" s="23" t="s">
        <v>160</v>
      </c>
      <c r="AU132" s="23" t="s">
        <v>81</v>
      </c>
      <c r="AY132" s="23" t="s">
        <v>157</v>
      </c>
      <c r="BE132" s="185">
        <f t="shared" si="34"/>
        <v>0</v>
      </c>
      <c r="BF132" s="185">
        <f t="shared" si="35"/>
        <v>0</v>
      </c>
      <c r="BG132" s="185">
        <f t="shared" si="36"/>
        <v>0</v>
      </c>
      <c r="BH132" s="185">
        <f t="shared" si="37"/>
        <v>0</v>
      </c>
      <c r="BI132" s="185">
        <f t="shared" si="38"/>
        <v>0</v>
      </c>
      <c r="BJ132" s="23" t="s">
        <v>81</v>
      </c>
      <c r="BK132" s="185">
        <f t="shared" si="39"/>
        <v>0</v>
      </c>
      <c r="BL132" s="23" t="s">
        <v>165</v>
      </c>
      <c r="BM132" s="23" t="s">
        <v>743</v>
      </c>
    </row>
    <row r="133" spans="2:65" s="1" customFormat="1" ht="16.5" customHeight="1">
      <c r="B133" s="173"/>
      <c r="C133" s="174" t="s">
        <v>502</v>
      </c>
      <c r="D133" s="174" t="s">
        <v>160</v>
      </c>
      <c r="E133" s="175" t="s">
        <v>2890</v>
      </c>
      <c r="F133" s="176" t="s">
        <v>2891</v>
      </c>
      <c r="G133" s="177" t="s">
        <v>1452</v>
      </c>
      <c r="H133" s="178">
        <v>3</v>
      </c>
      <c r="I133" s="179"/>
      <c r="J133" s="180">
        <f t="shared" si="30"/>
        <v>0</v>
      </c>
      <c r="K133" s="176" t="s">
        <v>5</v>
      </c>
      <c r="L133" s="40"/>
      <c r="M133" s="181" t="s">
        <v>5</v>
      </c>
      <c r="N133" s="182" t="s">
        <v>44</v>
      </c>
      <c r="O133" s="41"/>
      <c r="P133" s="183">
        <f t="shared" si="31"/>
        <v>0</v>
      </c>
      <c r="Q133" s="183">
        <v>0</v>
      </c>
      <c r="R133" s="183">
        <f t="shared" si="32"/>
        <v>0</v>
      </c>
      <c r="S133" s="183">
        <v>0</v>
      </c>
      <c r="T133" s="184">
        <f t="shared" si="33"/>
        <v>0</v>
      </c>
      <c r="AR133" s="23" t="s">
        <v>165</v>
      </c>
      <c r="AT133" s="23" t="s">
        <v>160</v>
      </c>
      <c r="AU133" s="23" t="s">
        <v>81</v>
      </c>
      <c r="AY133" s="23" t="s">
        <v>157</v>
      </c>
      <c r="BE133" s="185">
        <f t="shared" si="34"/>
        <v>0</v>
      </c>
      <c r="BF133" s="185">
        <f t="shared" si="35"/>
        <v>0</v>
      </c>
      <c r="BG133" s="185">
        <f t="shared" si="36"/>
        <v>0</v>
      </c>
      <c r="BH133" s="185">
        <f t="shared" si="37"/>
        <v>0</v>
      </c>
      <c r="BI133" s="185">
        <f t="shared" si="38"/>
        <v>0</v>
      </c>
      <c r="BJ133" s="23" t="s">
        <v>81</v>
      </c>
      <c r="BK133" s="185">
        <f t="shared" si="39"/>
        <v>0</v>
      </c>
      <c r="BL133" s="23" t="s">
        <v>165</v>
      </c>
      <c r="BM133" s="23" t="s">
        <v>751</v>
      </c>
    </row>
    <row r="134" spans="2:65" s="1" customFormat="1" ht="25.5" customHeight="1">
      <c r="B134" s="173"/>
      <c r="C134" s="174" t="s">
        <v>506</v>
      </c>
      <c r="D134" s="174" t="s">
        <v>160</v>
      </c>
      <c r="E134" s="175" t="s">
        <v>2892</v>
      </c>
      <c r="F134" s="176" t="s">
        <v>2893</v>
      </c>
      <c r="G134" s="177" t="s">
        <v>1452</v>
      </c>
      <c r="H134" s="178">
        <v>9</v>
      </c>
      <c r="I134" s="179"/>
      <c r="J134" s="180">
        <f t="shared" si="30"/>
        <v>0</v>
      </c>
      <c r="K134" s="176" t="s">
        <v>5</v>
      </c>
      <c r="L134" s="40"/>
      <c r="M134" s="181" t="s">
        <v>5</v>
      </c>
      <c r="N134" s="182" t="s">
        <v>44</v>
      </c>
      <c r="O134" s="41"/>
      <c r="P134" s="183">
        <f t="shared" si="31"/>
        <v>0</v>
      </c>
      <c r="Q134" s="183">
        <v>0</v>
      </c>
      <c r="R134" s="183">
        <f t="shared" si="32"/>
        <v>0</v>
      </c>
      <c r="S134" s="183">
        <v>0</v>
      </c>
      <c r="T134" s="184">
        <f t="shared" si="33"/>
        <v>0</v>
      </c>
      <c r="AR134" s="23" t="s">
        <v>165</v>
      </c>
      <c r="AT134" s="23" t="s">
        <v>160</v>
      </c>
      <c r="AU134" s="23" t="s">
        <v>81</v>
      </c>
      <c r="AY134" s="23" t="s">
        <v>157</v>
      </c>
      <c r="BE134" s="185">
        <f t="shared" si="34"/>
        <v>0</v>
      </c>
      <c r="BF134" s="185">
        <f t="shared" si="35"/>
        <v>0</v>
      </c>
      <c r="BG134" s="185">
        <f t="shared" si="36"/>
        <v>0</v>
      </c>
      <c r="BH134" s="185">
        <f t="shared" si="37"/>
        <v>0</v>
      </c>
      <c r="BI134" s="185">
        <f t="shared" si="38"/>
        <v>0</v>
      </c>
      <c r="BJ134" s="23" t="s">
        <v>81</v>
      </c>
      <c r="BK134" s="185">
        <f t="shared" si="39"/>
        <v>0</v>
      </c>
      <c r="BL134" s="23" t="s">
        <v>165</v>
      </c>
      <c r="BM134" s="23" t="s">
        <v>759</v>
      </c>
    </row>
    <row r="135" spans="2:65" s="1" customFormat="1" ht="16.5" customHeight="1">
      <c r="B135" s="173"/>
      <c r="C135" s="174" t="s">
        <v>509</v>
      </c>
      <c r="D135" s="174" t="s">
        <v>160</v>
      </c>
      <c r="E135" s="175" t="s">
        <v>2894</v>
      </c>
      <c r="F135" s="176" t="s">
        <v>2895</v>
      </c>
      <c r="G135" s="177" t="s">
        <v>1452</v>
      </c>
      <c r="H135" s="178">
        <v>80</v>
      </c>
      <c r="I135" s="179"/>
      <c r="J135" s="180">
        <f t="shared" si="30"/>
        <v>0</v>
      </c>
      <c r="K135" s="176" t="s">
        <v>5</v>
      </c>
      <c r="L135" s="40"/>
      <c r="M135" s="181" t="s">
        <v>5</v>
      </c>
      <c r="N135" s="182" t="s">
        <v>44</v>
      </c>
      <c r="O135" s="41"/>
      <c r="P135" s="183">
        <f t="shared" si="31"/>
        <v>0</v>
      </c>
      <c r="Q135" s="183">
        <v>0</v>
      </c>
      <c r="R135" s="183">
        <f t="shared" si="32"/>
        <v>0</v>
      </c>
      <c r="S135" s="183">
        <v>0</v>
      </c>
      <c r="T135" s="184">
        <f t="shared" si="33"/>
        <v>0</v>
      </c>
      <c r="AR135" s="23" t="s">
        <v>165</v>
      </c>
      <c r="AT135" s="23" t="s">
        <v>160</v>
      </c>
      <c r="AU135" s="23" t="s">
        <v>81</v>
      </c>
      <c r="AY135" s="23" t="s">
        <v>157</v>
      </c>
      <c r="BE135" s="185">
        <f t="shared" si="34"/>
        <v>0</v>
      </c>
      <c r="BF135" s="185">
        <f t="shared" si="35"/>
        <v>0</v>
      </c>
      <c r="BG135" s="185">
        <f t="shared" si="36"/>
        <v>0</v>
      </c>
      <c r="BH135" s="185">
        <f t="shared" si="37"/>
        <v>0</v>
      </c>
      <c r="BI135" s="185">
        <f t="shared" si="38"/>
        <v>0</v>
      </c>
      <c r="BJ135" s="23" t="s">
        <v>81</v>
      </c>
      <c r="BK135" s="185">
        <f t="shared" si="39"/>
        <v>0</v>
      </c>
      <c r="BL135" s="23" t="s">
        <v>165</v>
      </c>
      <c r="BM135" s="23" t="s">
        <v>767</v>
      </c>
    </row>
    <row r="136" spans="2:65" s="1" customFormat="1" ht="16.5" customHeight="1">
      <c r="B136" s="173"/>
      <c r="C136" s="174" t="s">
        <v>513</v>
      </c>
      <c r="D136" s="174" t="s">
        <v>160</v>
      </c>
      <c r="E136" s="175" t="s">
        <v>2896</v>
      </c>
      <c r="F136" s="176" t="s">
        <v>2897</v>
      </c>
      <c r="G136" s="177" t="s">
        <v>1452</v>
      </c>
      <c r="H136" s="178">
        <v>65</v>
      </c>
      <c r="I136" s="179"/>
      <c r="J136" s="180">
        <f t="shared" si="30"/>
        <v>0</v>
      </c>
      <c r="K136" s="176" t="s">
        <v>5</v>
      </c>
      <c r="L136" s="40"/>
      <c r="M136" s="181" t="s">
        <v>5</v>
      </c>
      <c r="N136" s="182" t="s">
        <v>44</v>
      </c>
      <c r="O136" s="41"/>
      <c r="P136" s="183">
        <f t="shared" si="31"/>
        <v>0</v>
      </c>
      <c r="Q136" s="183">
        <v>0</v>
      </c>
      <c r="R136" s="183">
        <f t="shared" si="32"/>
        <v>0</v>
      </c>
      <c r="S136" s="183">
        <v>0</v>
      </c>
      <c r="T136" s="184">
        <f t="shared" si="33"/>
        <v>0</v>
      </c>
      <c r="AR136" s="23" t="s">
        <v>165</v>
      </c>
      <c r="AT136" s="23" t="s">
        <v>160</v>
      </c>
      <c r="AU136" s="23" t="s">
        <v>81</v>
      </c>
      <c r="AY136" s="23" t="s">
        <v>157</v>
      </c>
      <c r="BE136" s="185">
        <f t="shared" si="34"/>
        <v>0</v>
      </c>
      <c r="BF136" s="185">
        <f t="shared" si="35"/>
        <v>0</v>
      </c>
      <c r="BG136" s="185">
        <f t="shared" si="36"/>
        <v>0</v>
      </c>
      <c r="BH136" s="185">
        <f t="shared" si="37"/>
        <v>0</v>
      </c>
      <c r="BI136" s="185">
        <f t="shared" si="38"/>
        <v>0</v>
      </c>
      <c r="BJ136" s="23" t="s">
        <v>81</v>
      </c>
      <c r="BK136" s="185">
        <f t="shared" si="39"/>
        <v>0</v>
      </c>
      <c r="BL136" s="23" t="s">
        <v>165</v>
      </c>
      <c r="BM136" s="23" t="s">
        <v>775</v>
      </c>
    </row>
    <row r="137" spans="2:63" s="10" customFormat="1" ht="37.35" customHeight="1">
      <c r="B137" s="160"/>
      <c r="D137" s="161" t="s">
        <v>72</v>
      </c>
      <c r="E137" s="162" t="s">
        <v>1533</v>
      </c>
      <c r="F137" s="162" t="s">
        <v>2898</v>
      </c>
      <c r="I137" s="163"/>
      <c r="J137" s="164">
        <f>BK137</f>
        <v>0</v>
      </c>
      <c r="L137" s="160"/>
      <c r="M137" s="165"/>
      <c r="N137" s="166"/>
      <c r="O137" s="166"/>
      <c r="P137" s="167">
        <f>SUM(P138:P143)</f>
        <v>0</v>
      </c>
      <c r="Q137" s="166"/>
      <c r="R137" s="167">
        <f>SUM(R138:R143)</f>
        <v>0</v>
      </c>
      <c r="S137" s="166"/>
      <c r="T137" s="168">
        <f>SUM(T138:T143)</f>
        <v>0</v>
      </c>
      <c r="AR137" s="161" t="s">
        <v>81</v>
      </c>
      <c r="AT137" s="169" t="s">
        <v>72</v>
      </c>
      <c r="AU137" s="169" t="s">
        <v>73</v>
      </c>
      <c r="AY137" s="161" t="s">
        <v>157</v>
      </c>
      <c r="BK137" s="170">
        <f>SUM(BK138:BK143)</f>
        <v>0</v>
      </c>
    </row>
    <row r="138" spans="2:65" s="1" customFormat="1" ht="24.75" customHeight="1">
      <c r="B138" s="173"/>
      <c r="C138" s="174" t="s">
        <v>517</v>
      </c>
      <c r="D138" s="174" t="s">
        <v>160</v>
      </c>
      <c r="E138" s="175" t="s">
        <v>2899</v>
      </c>
      <c r="F138" s="176" t="s">
        <v>3295</v>
      </c>
      <c r="G138" s="177" t="s">
        <v>1452</v>
      </c>
      <c r="H138" s="178">
        <v>21</v>
      </c>
      <c r="I138" s="179"/>
      <c r="J138" s="180">
        <f aca="true" t="shared" si="40" ref="J138:J143">ROUND(I138*H138,2)</f>
        <v>0</v>
      </c>
      <c r="K138" s="176" t="s">
        <v>5</v>
      </c>
      <c r="L138" s="40"/>
      <c r="M138" s="181" t="s">
        <v>5</v>
      </c>
      <c r="N138" s="182" t="s">
        <v>44</v>
      </c>
      <c r="O138" s="41"/>
      <c r="P138" s="183">
        <f aca="true" t="shared" si="41" ref="P138:P143">O138*H138</f>
        <v>0</v>
      </c>
      <c r="Q138" s="183">
        <v>0</v>
      </c>
      <c r="R138" s="183">
        <f aca="true" t="shared" si="42" ref="R138:R143">Q138*H138</f>
        <v>0</v>
      </c>
      <c r="S138" s="183">
        <v>0</v>
      </c>
      <c r="T138" s="184">
        <f aca="true" t="shared" si="43" ref="T138:T143">S138*H138</f>
        <v>0</v>
      </c>
      <c r="AR138" s="23" t="s">
        <v>165</v>
      </c>
      <c r="AT138" s="23" t="s">
        <v>160</v>
      </c>
      <c r="AU138" s="23" t="s">
        <v>81</v>
      </c>
      <c r="AY138" s="23" t="s">
        <v>157</v>
      </c>
      <c r="BE138" s="185">
        <f aca="true" t="shared" si="44" ref="BE138:BE143">IF(N138="základní",J138,0)</f>
        <v>0</v>
      </c>
      <c r="BF138" s="185">
        <f aca="true" t="shared" si="45" ref="BF138:BF143">IF(N138="snížená",J138,0)</f>
        <v>0</v>
      </c>
      <c r="BG138" s="185">
        <f aca="true" t="shared" si="46" ref="BG138:BG143">IF(N138="zákl. přenesená",J138,0)</f>
        <v>0</v>
      </c>
      <c r="BH138" s="185">
        <f aca="true" t="shared" si="47" ref="BH138:BH143">IF(N138="sníž. přenesená",J138,0)</f>
        <v>0</v>
      </c>
      <c r="BI138" s="185">
        <f aca="true" t="shared" si="48" ref="BI138:BI143">IF(N138="nulová",J138,0)</f>
        <v>0</v>
      </c>
      <c r="BJ138" s="23" t="s">
        <v>81</v>
      </c>
      <c r="BK138" s="185">
        <f aca="true" t="shared" si="49" ref="BK138:BK143">ROUND(I138*H138,2)</f>
        <v>0</v>
      </c>
      <c r="BL138" s="23" t="s">
        <v>165</v>
      </c>
      <c r="BM138" s="23" t="s">
        <v>784</v>
      </c>
    </row>
    <row r="139" spans="2:65" s="1" customFormat="1" ht="27" customHeight="1">
      <c r="B139" s="173"/>
      <c r="C139" s="174" t="s">
        <v>524</v>
      </c>
      <c r="D139" s="174" t="s">
        <v>160</v>
      </c>
      <c r="E139" s="175" t="s">
        <v>2900</v>
      </c>
      <c r="F139" s="176" t="s">
        <v>3296</v>
      </c>
      <c r="G139" s="177" t="s">
        <v>1452</v>
      </c>
      <c r="H139" s="178">
        <v>21</v>
      </c>
      <c r="I139" s="179"/>
      <c r="J139" s="180">
        <f t="shared" si="40"/>
        <v>0</v>
      </c>
      <c r="K139" s="176" t="s">
        <v>5</v>
      </c>
      <c r="L139" s="40"/>
      <c r="M139" s="181" t="s">
        <v>5</v>
      </c>
      <c r="N139" s="182" t="s">
        <v>44</v>
      </c>
      <c r="O139" s="41"/>
      <c r="P139" s="183">
        <f t="shared" si="41"/>
        <v>0</v>
      </c>
      <c r="Q139" s="183">
        <v>0</v>
      </c>
      <c r="R139" s="183">
        <f t="shared" si="42"/>
        <v>0</v>
      </c>
      <c r="S139" s="183">
        <v>0</v>
      </c>
      <c r="T139" s="184">
        <f t="shared" si="43"/>
        <v>0</v>
      </c>
      <c r="AR139" s="23" t="s">
        <v>165</v>
      </c>
      <c r="AT139" s="23" t="s">
        <v>160</v>
      </c>
      <c r="AU139" s="23" t="s">
        <v>81</v>
      </c>
      <c r="AY139" s="23" t="s">
        <v>157</v>
      </c>
      <c r="BE139" s="185">
        <f t="shared" si="44"/>
        <v>0</v>
      </c>
      <c r="BF139" s="185">
        <f t="shared" si="45"/>
        <v>0</v>
      </c>
      <c r="BG139" s="185">
        <f t="shared" si="46"/>
        <v>0</v>
      </c>
      <c r="BH139" s="185">
        <f t="shared" si="47"/>
        <v>0</v>
      </c>
      <c r="BI139" s="185">
        <f t="shared" si="48"/>
        <v>0</v>
      </c>
      <c r="BJ139" s="23" t="s">
        <v>81</v>
      </c>
      <c r="BK139" s="185">
        <f t="shared" si="49"/>
        <v>0</v>
      </c>
      <c r="BL139" s="23" t="s">
        <v>165</v>
      </c>
      <c r="BM139" s="23" t="s">
        <v>795</v>
      </c>
    </row>
    <row r="140" spans="2:65" s="1" customFormat="1" ht="27" customHeight="1">
      <c r="B140" s="173"/>
      <c r="C140" s="174" t="s">
        <v>531</v>
      </c>
      <c r="D140" s="174" t="s">
        <v>160</v>
      </c>
      <c r="E140" s="175" t="s">
        <v>2901</v>
      </c>
      <c r="F140" s="176" t="s">
        <v>3297</v>
      </c>
      <c r="G140" s="177" t="s">
        <v>1452</v>
      </c>
      <c r="H140" s="178">
        <v>12</v>
      </c>
      <c r="I140" s="179"/>
      <c r="J140" s="180">
        <f t="shared" si="40"/>
        <v>0</v>
      </c>
      <c r="K140" s="176" t="s">
        <v>5</v>
      </c>
      <c r="L140" s="40"/>
      <c r="M140" s="181" t="s">
        <v>5</v>
      </c>
      <c r="N140" s="182" t="s">
        <v>44</v>
      </c>
      <c r="O140" s="41"/>
      <c r="P140" s="183">
        <f t="shared" si="41"/>
        <v>0</v>
      </c>
      <c r="Q140" s="183">
        <v>0</v>
      </c>
      <c r="R140" s="183">
        <f t="shared" si="42"/>
        <v>0</v>
      </c>
      <c r="S140" s="183">
        <v>0</v>
      </c>
      <c r="T140" s="184">
        <f t="shared" si="43"/>
        <v>0</v>
      </c>
      <c r="AR140" s="23" t="s">
        <v>165</v>
      </c>
      <c r="AT140" s="23" t="s">
        <v>160</v>
      </c>
      <c r="AU140" s="23" t="s">
        <v>81</v>
      </c>
      <c r="AY140" s="23" t="s">
        <v>157</v>
      </c>
      <c r="BE140" s="185">
        <f t="shared" si="44"/>
        <v>0</v>
      </c>
      <c r="BF140" s="185">
        <f t="shared" si="45"/>
        <v>0</v>
      </c>
      <c r="BG140" s="185">
        <f t="shared" si="46"/>
        <v>0</v>
      </c>
      <c r="BH140" s="185">
        <f t="shared" si="47"/>
        <v>0</v>
      </c>
      <c r="BI140" s="185">
        <f t="shared" si="48"/>
        <v>0</v>
      </c>
      <c r="BJ140" s="23" t="s">
        <v>81</v>
      </c>
      <c r="BK140" s="185">
        <f t="shared" si="49"/>
        <v>0</v>
      </c>
      <c r="BL140" s="23" t="s">
        <v>165</v>
      </c>
      <c r="BM140" s="23" t="s">
        <v>805</v>
      </c>
    </row>
    <row r="141" spans="2:65" s="1" customFormat="1" ht="29.25" customHeight="1">
      <c r="B141" s="173"/>
      <c r="C141" s="174" t="s">
        <v>537</v>
      </c>
      <c r="D141" s="174" t="s">
        <v>160</v>
      </c>
      <c r="E141" s="175" t="s">
        <v>2902</v>
      </c>
      <c r="F141" s="176" t="s">
        <v>3298</v>
      </c>
      <c r="G141" s="177" t="s">
        <v>1452</v>
      </c>
      <c r="H141" s="178">
        <v>1</v>
      </c>
      <c r="I141" s="179"/>
      <c r="J141" s="180">
        <f t="shared" si="40"/>
        <v>0</v>
      </c>
      <c r="K141" s="176" t="s">
        <v>5</v>
      </c>
      <c r="L141" s="40"/>
      <c r="M141" s="181" t="s">
        <v>5</v>
      </c>
      <c r="N141" s="182" t="s">
        <v>44</v>
      </c>
      <c r="O141" s="41"/>
      <c r="P141" s="183">
        <f t="shared" si="41"/>
        <v>0</v>
      </c>
      <c r="Q141" s="183">
        <v>0</v>
      </c>
      <c r="R141" s="183">
        <f t="shared" si="42"/>
        <v>0</v>
      </c>
      <c r="S141" s="183">
        <v>0</v>
      </c>
      <c r="T141" s="184">
        <f t="shared" si="43"/>
        <v>0</v>
      </c>
      <c r="AR141" s="23" t="s">
        <v>165</v>
      </c>
      <c r="AT141" s="23" t="s">
        <v>160</v>
      </c>
      <c r="AU141" s="23" t="s">
        <v>81</v>
      </c>
      <c r="AY141" s="23" t="s">
        <v>157</v>
      </c>
      <c r="BE141" s="185">
        <f t="shared" si="44"/>
        <v>0</v>
      </c>
      <c r="BF141" s="185">
        <f t="shared" si="45"/>
        <v>0</v>
      </c>
      <c r="BG141" s="185">
        <f t="shared" si="46"/>
        <v>0</v>
      </c>
      <c r="BH141" s="185">
        <f t="shared" si="47"/>
        <v>0</v>
      </c>
      <c r="BI141" s="185">
        <f t="shared" si="48"/>
        <v>0</v>
      </c>
      <c r="BJ141" s="23" t="s">
        <v>81</v>
      </c>
      <c r="BK141" s="185">
        <f t="shared" si="49"/>
        <v>0</v>
      </c>
      <c r="BL141" s="23" t="s">
        <v>165</v>
      </c>
      <c r="BM141" s="23" t="s">
        <v>818</v>
      </c>
    </row>
    <row r="142" spans="2:65" s="1" customFormat="1" ht="16.5" customHeight="1">
      <c r="B142" s="173"/>
      <c r="C142" s="174" t="s">
        <v>542</v>
      </c>
      <c r="D142" s="174" t="s">
        <v>160</v>
      </c>
      <c r="E142" s="175" t="s">
        <v>2903</v>
      </c>
      <c r="F142" s="176" t="s">
        <v>3299</v>
      </c>
      <c r="G142" s="177" t="s">
        <v>1452</v>
      </c>
      <c r="H142" s="178">
        <v>23</v>
      </c>
      <c r="I142" s="179"/>
      <c r="J142" s="180">
        <f t="shared" si="40"/>
        <v>0</v>
      </c>
      <c r="K142" s="176" t="s">
        <v>5</v>
      </c>
      <c r="L142" s="40"/>
      <c r="M142" s="181" t="s">
        <v>5</v>
      </c>
      <c r="N142" s="182" t="s">
        <v>44</v>
      </c>
      <c r="O142" s="41"/>
      <c r="P142" s="183">
        <f t="shared" si="41"/>
        <v>0</v>
      </c>
      <c r="Q142" s="183">
        <v>0</v>
      </c>
      <c r="R142" s="183">
        <f t="shared" si="42"/>
        <v>0</v>
      </c>
      <c r="S142" s="183">
        <v>0</v>
      </c>
      <c r="T142" s="184">
        <f t="shared" si="43"/>
        <v>0</v>
      </c>
      <c r="AR142" s="23" t="s">
        <v>165</v>
      </c>
      <c r="AT142" s="23" t="s">
        <v>160</v>
      </c>
      <c r="AU142" s="23" t="s">
        <v>81</v>
      </c>
      <c r="AY142" s="23" t="s">
        <v>157</v>
      </c>
      <c r="BE142" s="185">
        <f t="shared" si="44"/>
        <v>0</v>
      </c>
      <c r="BF142" s="185">
        <f t="shared" si="45"/>
        <v>0</v>
      </c>
      <c r="BG142" s="185">
        <f t="shared" si="46"/>
        <v>0</v>
      </c>
      <c r="BH142" s="185">
        <f t="shared" si="47"/>
        <v>0</v>
      </c>
      <c r="BI142" s="185">
        <f t="shared" si="48"/>
        <v>0</v>
      </c>
      <c r="BJ142" s="23" t="s">
        <v>81</v>
      </c>
      <c r="BK142" s="185">
        <f t="shared" si="49"/>
        <v>0</v>
      </c>
      <c r="BL142" s="23" t="s">
        <v>165</v>
      </c>
      <c r="BM142" s="23" t="s">
        <v>828</v>
      </c>
    </row>
    <row r="143" spans="2:65" s="1" customFormat="1" ht="16.5" customHeight="1">
      <c r="B143" s="173"/>
      <c r="C143" s="174" t="s">
        <v>548</v>
      </c>
      <c r="D143" s="174" t="s">
        <v>160</v>
      </c>
      <c r="E143" s="175" t="s">
        <v>2904</v>
      </c>
      <c r="F143" s="176" t="s">
        <v>2905</v>
      </c>
      <c r="G143" s="177" t="s">
        <v>1452</v>
      </c>
      <c r="H143" s="178">
        <v>1</v>
      </c>
      <c r="I143" s="179"/>
      <c r="J143" s="180">
        <f t="shared" si="40"/>
        <v>0</v>
      </c>
      <c r="K143" s="176" t="s">
        <v>5</v>
      </c>
      <c r="L143" s="40"/>
      <c r="M143" s="181" t="s">
        <v>5</v>
      </c>
      <c r="N143" s="182" t="s">
        <v>44</v>
      </c>
      <c r="O143" s="41"/>
      <c r="P143" s="183">
        <f t="shared" si="41"/>
        <v>0</v>
      </c>
      <c r="Q143" s="183">
        <v>0</v>
      </c>
      <c r="R143" s="183">
        <f t="shared" si="42"/>
        <v>0</v>
      </c>
      <c r="S143" s="183">
        <v>0</v>
      </c>
      <c r="T143" s="184">
        <f t="shared" si="43"/>
        <v>0</v>
      </c>
      <c r="AR143" s="23" t="s">
        <v>165</v>
      </c>
      <c r="AT143" s="23" t="s">
        <v>160</v>
      </c>
      <c r="AU143" s="23" t="s">
        <v>81</v>
      </c>
      <c r="AY143" s="23" t="s">
        <v>157</v>
      </c>
      <c r="BE143" s="185">
        <f t="shared" si="44"/>
        <v>0</v>
      </c>
      <c r="BF143" s="185">
        <f t="shared" si="45"/>
        <v>0</v>
      </c>
      <c r="BG143" s="185">
        <f t="shared" si="46"/>
        <v>0</v>
      </c>
      <c r="BH143" s="185">
        <f t="shared" si="47"/>
        <v>0</v>
      </c>
      <c r="BI143" s="185">
        <f t="shared" si="48"/>
        <v>0</v>
      </c>
      <c r="BJ143" s="23" t="s">
        <v>81</v>
      </c>
      <c r="BK143" s="185">
        <f t="shared" si="49"/>
        <v>0</v>
      </c>
      <c r="BL143" s="23" t="s">
        <v>165</v>
      </c>
      <c r="BM143" s="23" t="s">
        <v>836</v>
      </c>
    </row>
    <row r="144" spans="2:63" s="10" customFormat="1" ht="37.35" customHeight="1">
      <c r="B144" s="160"/>
      <c r="D144" s="161" t="s">
        <v>72</v>
      </c>
      <c r="E144" s="162" t="s">
        <v>1596</v>
      </c>
      <c r="F144" s="162" t="s">
        <v>2906</v>
      </c>
      <c r="I144" s="163"/>
      <c r="J144" s="164">
        <f>BK144</f>
        <v>0</v>
      </c>
      <c r="L144" s="160"/>
      <c r="M144" s="165"/>
      <c r="N144" s="166"/>
      <c r="O144" s="166"/>
      <c r="P144" s="167">
        <f>SUM(P145:P148)</f>
        <v>0</v>
      </c>
      <c r="Q144" s="166"/>
      <c r="R144" s="167">
        <f>SUM(R145:R148)</f>
        <v>0</v>
      </c>
      <c r="S144" s="166"/>
      <c r="T144" s="168">
        <f>SUM(T145:T148)</f>
        <v>0</v>
      </c>
      <c r="AR144" s="161" t="s">
        <v>81</v>
      </c>
      <c r="AT144" s="169" t="s">
        <v>72</v>
      </c>
      <c r="AU144" s="169" t="s">
        <v>73</v>
      </c>
      <c r="AY144" s="161" t="s">
        <v>157</v>
      </c>
      <c r="BK144" s="170">
        <f>SUM(BK145:BK148)</f>
        <v>0</v>
      </c>
    </row>
    <row r="145" spans="2:65" s="1" customFormat="1" ht="38.25" customHeight="1">
      <c r="B145" s="173"/>
      <c r="C145" s="174" t="s">
        <v>553</v>
      </c>
      <c r="D145" s="174" t="s">
        <v>160</v>
      </c>
      <c r="E145" s="175" t="s">
        <v>2907</v>
      </c>
      <c r="F145" s="176" t="s">
        <v>2908</v>
      </c>
      <c r="G145" s="177" t="s">
        <v>1452</v>
      </c>
      <c r="H145" s="178">
        <v>89</v>
      </c>
      <c r="I145" s="179"/>
      <c r="J145" s="180">
        <f>ROUND(I145*H145,2)</f>
        <v>0</v>
      </c>
      <c r="K145" s="176" t="s">
        <v>5</v>
      </c>
      <c r="L145" s="40"/>
      <c r="M145" s="181" t="s">
        <v>5</v>
      </c>
      <c r="N145" s="182" t="s">
        <v>44</v>
      </c>
      <c r="O145" s="41"/>
      <c r="P145" s="183">
        <f>O145*H145</f>
        <v>0</v>
      </c>
      <c r="Q145" s="183">
        <v>0</v>
      </c>
      <c r="R145" s="183">
        <f>Q145*H145</f>
        <v>0</v>
      </c>
      <c r="S145" s="183">
        <v>0</v>
      </c>
      <c r="T145" s="184">
        <f>S145*H145</f>
        <v>0</v>
      </c>
      <c r="AR145" s="23" t="s">
        <v>165</v>
      </c>
      <c r="AT145" s="23" t="s">
        <v>160</v>
      </c>
      <c r="AU145" s="23" t="s">
        <v>81</v>
      </c>
      <c r="AY145" s="23" t="s">
        <v>157</v>
      </c>
      <c r="BE145" s="185">
        <f>IF(N145="základní",J145,0)</f>
        <v>0</v>
      </c>
      <c r="BF145" s="185">
        <f>IF(N145="snížená",J145,0)</f>
        <v>0</v>
      </c>
      <c r="BG145" s="185">
        <f>IF(N145="zákl. přenesená",J145,0)</f>
        <v>0</v>
      </c>
      <c r="BH145" s="185">
        <f>IF(N145="sníž. přenesená",J145,0)</f>
        <v>0</v>
      </c>
      <c r="BI145" s="185">
        <f>IF(N145="nulová",J145,0)</f>
        <v>0</v>
      </c>
      <c r="BJ145" s="23" t="s">
        <v>81</v>
      </c>
      <c r="BK145" s="185">
        <f>ROUND(I145*H145,2)</f>
        <v>0</v>
      </c>
      <c r="BL145" s="23" t="s">
        <v>165</v>
      </c>
      <c r="BM145" s="23" t="s">
        <v>850</v>
      </c>
    </row>
    <row r="146" spans="2:65" s="1" customFormat="1" ht="38.25" customHeight="1">
      <c r="B146" s="173"/>
      <c r="C146" s="174" t="s">
        <v>557</v>
      </c>
      <c r="D146" s="174" t="s">
        <v>160</v>
      </c>
      <c r="E146" s="175" t="s">
        <v>2909</v>
      </c>
      <c r="F146" s="176" t="s">
        <v>2910</v>
      </c>
      <c r="G146" s="177" t="s">
        <v>1452</v>
      </c>
      <c r="H146" s="178">
        <v>10</v>
      </c>
      <c r="I146" s="179"/>
      <c r="J146" s="180">
        <f>ROUND(I146*H146,2)</f>
        <v>0</v>
      </c>
      <c r="K146" s="176" t="s">
        <v>5</v>
      </c>
      <c r="L146" s="40"/>
      <c r="M146" s="181" t="s">
        <v>5</v>
      </c>
      <c r="N146" s="182" t="s">
        <v>44</v>
      </c>
      <c r="O146" s="41"/>
      <c r="P146" s="183">
        <f>O146*H146</f>
        <v>0</v>
      </c>
      <c r="Q146" s="183">
        <v>0</v>
      </c>
      <c r="R146" s="183">
        <f>Q146*H146</f>
        <v>0</v>
      </c>
      <c r="S146" s="183">
        <v>0</v>
      </c>
      <c r="T146" s="184">
        <f>S146*H146</f>
        <v>0</v>
      </c>
      <c r="AR146" s="23" t="s">
        <v>165</v>
      </c>
      <c r="AT146" s="23" t="s">
        <v>160</v>
      </c>
      <c r="AU146" s="23" t="s">
        <v>81</v>
      </c>
      <c r="AY146" s="23" t="s">
        <v>157</v>
      </c>
      <c r="BE146" s="185">
        <f>IF(N146="základní",J146,0)</f>
        <v>0</v>
      </c>
      <c r="BF146" s="185">
        <f>IF(N146="snížená",J146,0)</f>
        <v>0</v>
      </c>
      <c r="BG146" s="185">
        <f>IF(N146="zákl. přenesená",J146,0)</f>
        <v>0</v>
      </c>
      <c r="BH146" s="185">
        <f>IF(N146="sníž. přenesená",J146,0)</f>
        <v>0</v>
      </c>
      <c r="BI146" s="185">
        <f>IF(N146="nulová",J146,0)</f>
        <v>0</v>
      </c>
      <c r="BJ146" s="23" t="s">
        <v>81</v>
      </c>
      <c r="BK146" s="185">
        <f>ROUND(I146*H146,2)</f>
        <v>0</v>
      </c>
      <c r="BL146" s="23" t="s">
        <v>165</v>
      </c>
      <c r="BM146" s="23" t="s">
        <v>861</v>
      </c>
    </row>
    <row r="147" spans="2:65" s="1" customFormat="1" ht="38.25" customHeight="1">
      <c r="B147" s="173"/>
      <c r="C147" s="174" t="s">
        <v>563</v>
      </c>
      <c r="D147" s="174" t="s">
        <v>160</v>
      </c>
      <c r="E147" s="175" t="s">
        <v>2911</v>
      </c>
      <c r="F147" s="176" t="s">
        <v>2912</v>
      </c>
      <c r="G147" s="177" t="s">
        <v>1452</v>
      </c>
      <c r="H147" s="178">
        <v>40</v>
      </c>
      <c r="I147" s="179"/>
      <c r="J147" s="180">
        <f>ROUND(I147*H147,2)</f>
        <v>0</v>
      </c>
      <c r="K147" s="176" t="s">
        <v>5</v>
      </c>
      <c r="L147" s="40"/>
      <c r="M147" s="181" t="s">
        <v>5</v>
      </c>
      <c r="N147" s="182" t="s">
        <v>44</v>
      </c>
      <c r="O147" s="41"/>
      <c r="P147" s="183">
        <f>O147*H147</f>
        <v>0</v>
      </c>
      <c r="Q147" s="183">
        <v>0</v>
      </c>
      <c r="R147" s="183">
        <f>Q147*H147</f>
        <v>0</v>
      </c>
      <c r="S147" s="183">
        <v>0</v>
      </c>
      <c r="T147" s="184">
        <f>S147*H147</f>
        <v>0</v>
      </c>
      <c r="AR147" s="23" t="s">
        <v>165</v>
      </c>
      <c r="AT147" s="23" t="s">
        <v>160</v>
      </c>
      <c r="AU147" s="23" t="s">
        <v>81</v>
      </c>
      <c r="AY147" s="23" t="s">
        <v>157</v>
      </c>
      <c r="BE147" s="185">
        <f>IF(N147="základní",J147,0)</f>
        <v>0</v>
      </c>
      <c r="BF147" s="185">
        <f>IF(N147="snížená",J147,0)</f>
        <v>0</v>
      </c>
      <c r="BG147" s="185">
        <f>IF(N147="zákl. přenesená",J147,0)</f>
        <v>0</v>
      </c>
      <c r="BH147" s="185">
        <f>IF(N147="sníž. přenesená",J147,0)</f>
        <v>0</v>
      </c>
      <c r="BI147" s="185">
        <f>IF(N147="nulová",J147,0)</f>
        <v>0</v>
      </c>
      <c r="BJ147" s="23" t="s">
        <v>81</v>
      </c>
      <c r="BK147" s="185">
        <f>ROUND(I147*H147,2)</f>
        <v>0</v>
      </c>
      <c r="BL147" s="23" t="s">
        <v>165</v>
      </c>
      <c r="BM147" s="23" t="s">
        <v>872</v>
      </c>
    </row>
    <row r="148" spans="2:65" s="1" customFormat="1" ht="16.5" customHeight="1">
      <c r="B148" s="173"/>
      <c r="C148" s="174" t="s">
        <v>569</v>
      </c>
      <c r="D148" s="174" t="s">
        <v>160</v>
      </c>
      <c r="E148" s="175" t="s">
        <v>2913</v>
      </c>
      <c r="F148" s="176" t="s">
        <v>2914</v>
      </c>
      <c r="G148" s="177" t="s">
        <v>1452</v>
      </c>
      <c r="H148" s="178">
        <v>4</v>
      </c>
      <c r="I148" s="179"/>
      <c r="J148" s="180">
        <f>ROUND(I148*H148,2)</f>
        <v>0</v>
      </c>
      <c r="K148" s="176" t="s">
        <v>5</v>
      </c>
      <c r="L148" s="40"/>
      <c r="M148" s="181" t="s">
        <v>5</v>
      </c>
      <c r="N148" s="182" t="s">
        <v>44</v>
      </c>
      <c r="O148" s="41"/>
      <c r="P148" s="183">
        <f>O148*H148</f>
        <v>0</v>
      </c>
      <c r="Q148" s="183">
        <v>0</v>
      </c>
      <c r="R148" s="183">
        <f>Q148*H148</f>
        <v>0</v>
      </c>
      <c r="S148" s="183">
        <v>0</v>
      </c>
      <c r="T148" s="184">
        <f>S148*H148</f>
        <v>0</v>
      </c>
      <c r="AR148" s="23" t="s">
        <v>165</v>
      </c>
      <c r="AT148" s="23" t="s">
        <v>160</v>
      </c>
      <c r="AU148" s="23" t="s">
        <v>81</v>
      </c>
      <c r="AY148" s="23" t="s">
        <v>157</v>
      </c>
      <c r="BE148" s="185">
        <f>IF(N148="základní",J148,0)</f>
        <v>0</v>
      </c>
      <c r="BF148" s="185">
        <f>IF(N148="snížená",J148,0)</f>
        <v>0</v>
      </c>
      <c r="BG148" s="185">
        <f>IF(N148="zákl. přenesená",J148,0)</f>
        <v>0</v>
      </c>
      <c r="BH148" s="185">
        <f>IF(N148="sníž. přenesená",J148,0)</f>
        <v>0</v>
      </c>
      <c r="BI148" s="185">
        <f>IF(N148="nulová",J148,0)</f>
        <v>0</v>
      </c>
      <c r="BJ148" s="23" t="s">
        <v>81</v>
      </c>
      <c r="BK148" s="185">
        <f>ROUND(I148*H148,2)</f>
        <v>0</v>
      </c>
      <c r="BL148" s="23" t="s">
        <v>165</v>
      </c>
      <c r="BM148" s="23" t="s">
        <v>882</v>
      </c>
    </row>
    <row r="149" spans="2:63" s="10" customFormat="1" ht="37.35" customHeight="1">
      <c r="B149" s="160"/>
      <c r="D149" s="161" t="s">
        <v>72</v>
      </c>
      <c r="E149" s="162" t="s">
        <v>1600</v>
      </c>
      <c r="F149" s="162" t="s">
        <v>2915</v>
      </c>
      <c r="I149" s="163"/>
      <c r="J149" s="164">
        <f>BK149</f>
        <v>0</v>
      </c>
      <c r="L149" s="160"/>
      <c r="M149" s="165"/>
      <c r="N149" s="166"/>
      <c r="O149" s="166"/>
      <c r="P149" s="167">
        <f>SUM(P150:P153)</f>
        <v>0</v>
      </c>
      <c r="Q149" s="166"/>
      <c r="R149" s="167">
        <f>SUM(R150:R153)</f>
        <v>0</v>
      </c>
      <c r="S149" s="166"/>
      <c r="T149" s="168">
        <f>SUM(T150:T153)</f>
        <v>0</v>
      </c>
      <c r="AR149" s="161" t="s">
        <v>81</v>
      </c>
      <c r="AT149" s="169" t="s">
        <v>72</v>
      </c>
      <c r="AU149" s="169" t="s">
        <v>73</v>
      </c>
      <c r="AY149" s="161" t="s">
        <v>157</v>
      </c>
      <c r="BK149" s="170">
        <f>SUM(BK150:BK153)</f>
        <v>0</v>
      </c>
    </row>
    <row r="150" spans="2:65" s="1" customFormat="1" ht="16.5" customHeight="1">
      <c r="B150" s="173"/>
      <c r="C150" s="174" t="s">
        <v>574</v>
      </c>
      <c r="D150" s="174" t="s">
        <v>160</v>
      </c>
      <c r="E150" s="175" t="s">
        <v>2916</v>
      </c>
      <c r="F150" s="176" t="s">
        <v>2917</v>
      </c>
      <c r="G150" s="177" t="s">
        <v>1452</v>
      </c>
      <c r="H150" s="178">
        <v>380</v>
      </c>
      <c r="I150" s="179"/>
      <c r="J150" s="180">
        <f>ROUND(I150*H150,2)</f>
        <v>0</v>
      </c>
      <c r="K150" s="176" t="s">
        <v>5</v>
      </c>
      <c r="L150" s="40"/>
      <c r="M150" s="181" t="s">
        <v>5</v>
      </c>
      <c r="N150" s="182" t="s">
        <v>44</v>
      </c>
      <c r="O150" s="41"/>
      <c r="P150" s="183">
        <f>O150*H150</f>
        <v>0</v>
      </c>
      <c r="Q150" s="183">
        <v>0</v>
      </c>
      <c r="R150" s="183">
        <f>Q150*H150</f>
        <v>0</v>
      </c>
      <c r="S150" s="183">
        <v>0</v>
      </c>
      <c r="T150" s="184">
        <f>S150*H150</f>
        <v>0</v>
      </c>
      <c r="AR150" s="23" t="s">
        <v>165</v>
      </c>
      <c r="AT150" s="23" t="s">
        <v>160</v>
      </c>
      <c r="AU150" s="23" t="s">
        <v>81</v>
      </c>
      <c r="AY150" s="23" t="s">
        <v>157</v>
      </c>
      <c r="BE150" s="185">
        <f>IF(N150="základní",J150,0)</f>
        <v>0</v>
      </c>
      <c r="BF150" s="185">
        <f>IF(N150="snížená",J150,0)</f>
        <v>0</v>
      </c>
      <c r="BG150" s="185">
        <f>IF(N150="zákl. přenesená",J150,0)</f>
        <v>0</v>
      </c>
      <c r="BH150" s="185">
        <f>IF(N150="sníž. přenesená",J150,0)</f>
        <v>0</v>
      </c>
      <c r="BI150" s="185">
        <f>IF(N150="nulová",J150,0)</f>
        <v>0</v>
      </c>
      <c r="BJ150" s="23" t="s">
        <v>81</v>
      </c>
      <c r="BK150" s="185">
        <f>ROUND(I150*H150,2)</f>
        <v>0</v>
      </c>
      <c r="BL150" s="23" t="s">
        <v>165</v>
      </c>
      <c r="BM150" s="23" t="s">
        <v>891</v>
      </c>
    </row>
    <row r="151" spans="2:65" s="1" customFormat="1" ht="16.5" customHeight="1">
      <c r="B151" s="173"/>
      <c r="C151" s="174" t="s">
        <v>579</v>
      </c>
      <c r="D151" s="174" t="s">
        <v>160</v>
      </c>
      <c r="E151" s="175" t="s">
        <v>2918</v>
      </c>
      <c r="F151" s="176" t="s">
        <v>2919</v>
      </c>
      <c r="G151" s="177" t="s">
        <v>1452</v>
      </c>
      <c r="H151" s="178">
        <v>4</v>
      </c>
      <c r="I151" s="179"/>
      <c r="J151" s="180">
        <f>ROUND(I151*H151,2)</f>
        <v>0</v>
      </c>
      <c r="K151" s="176" t="s">
        <v>5</v>
      </c>
      <c r="L151" s="40"/>
      <c r="M151" s="181" t="s">
        <v>5</v>
      </c>
      <c r="N151" s="182" t="s">
        <v>44</v>
      </c>
      <c r="O151" s="41"/>
      <c r="P151" s="183">
        <f>O151*H151</f>
        <v>0</v>
      </c>
      <c r="Q151" s="183">
        <v>0</v>
      </c>
      <c r="R151" s="183">
        <f>Q151*H151</f>
        <v>0</v>
      </c>
      <c r="S151" s="183">
        <v>0</v>
      </c>
      <c r="T151" s="184">
        <f>S151*H151</f>
        <v>0</v>
      </c>
      <c r="AR151" s="23" t="s">
        <v>165</v>
      </c>
      <c r="AT151" s="23" t="s">
        <v>160</v>
      </c>
      <c r="AU151" s="23" t="s">
        <v>81</v>
      </c>
      <c r="AY151" s="23" t="s">
        <v>157</v>
      </c>
      <c r="BE151" s="185">
        <f>IF(N151="základní",J151,0)</f>
        <v>0</v>
      </c>
      <c r="BF151" s="185">
        <f>IF(N151="snížená",J151,0)</f>
        <v>0</v>
      </c>
      <c r="BG151" s="185">
        <f>IF(N151="zákl. přenesená",J151,0)</f>
        <v>0</v>
      </c>
      <c r="BH151" s="185">
        <f>IF(N151="sníž. přenesená",J151,0)</f>
        <v>0</v>
      </c>
      <c r="BI151" s="185">
        <f>IF(N151="nulová",J151,0)</f>
        <v>0</v>
      </c>
      <c r="BJ151" s="23" t="s">
        <v>81</v>
      </c>
      <c r="BK151" s="185">
        <f>ROUND(I151*H151,2)</f>
        <v>0</v>
      </c>
      <c r="BL151" s="23" t="s">
        <v>165</v>
      </c>
      <c r="BM151" s="23" t="s">
        <v>901</v>
      </c>
    </row>
    <row r="152" spans="2:65" s="1" customFormat="1" ht="16.5" customHeight="1">
      <c r="B152" s="173"/>
      <c r="C152" s="174" t="s">
        <v>584</v>
      </c>
      <c r="D152" s="174" t="s">
        <v>160</v>
      </c>
      <c r="E152" s="175" t="s">
        <v>2920</v>
      </c>
      <c r="F152" s="176" t="s">
        <v>2921</v>
      </c>
      <c r="G152" s="177" t="s">
        <v>1452</v>
      </c>
      <c r="H152" s="178">
        <v>40</v>
      </c>
      <c r="I152" s="179"/>
      <c r="J152" s="180">
        <f>ROUND(I152*H152,2)</f>
        <v>0</v>
      </c>
      <c r="K152" s="176" t="s">
        <v>5</v>
      </c>
      <c r="L152" s="40"/>
      <c r="M152" s="181" t="s">
        <v>5</v>
      </c>
      <c r="N152" s="182" t="s">
        <v>44</v>
      </c>
      <c r="O152" s="41"/>
      <c r="P152" s="183">
        <f>O152*H152</f>
        <v>0</v>
      </c>
      <c r="Q152" s="183">
        <v>0</v>
      </c>
      <c r="R152" s="183">
        <f>Q152*H152</f>
        <v>0</v>
      </c>
      <c r="S152" s="183">
        <v>0</v>
      </c>
      <c r="T152" s="184">
        <f>S152*H152</f>
        <v>0</v>
      </c>
      <c r="AR152" s="23" t="s">
        <v>165</v>
      </c>
      <c r="AT152" s="23" t="s">
        <v>160</v>
      </c>
      <c r="AU152" s="23" t="s">
        <v>81</v>
      </c>
      <c r="AY152" s="23" t="s">
        <v>157</v>
      </c>
      <c r="BE152" s="185">
        <f>IF(N152="základní",J152,0)</f>
        <v>0</v>
      </c>
      <c r="BF152" s="185">
        <f>IF(N152="snížená",J152,0)</f>
        <v>0</v>
      </c>
      <c r="BG152" s="185">
        <f>IF(N152="zákl. přenesená",J152,0)</f>
        <v>0</v>
      </c>
      <c r="BH152" s="185">
        <f>IF(N152="sníž. přenesená",J152,0)</f>
        <v>0</v>
      </c>
      <c r="BI152" s="185">
        <f>IF(N152="nulová",J152,0)</f>
        <v>0</v>
      </c>
      <c r="BJ152" s="23" t="s">
        <v>81</v>
      </c>
      <c r="BK152" s="185">
        <f>ROUND(I152*H152,2)</f>
        <v>0</v>
      </c>
      <c r="BL152" s="23" t="s">
        <v>165</v>
      </c>
      <c r="BM152" s="23" t="s">
        <v>911</v>
      </c>
    </row>
    <row r="153" spans="2:65" s="1" customFormat="1" ht="16.5" customHeight="1">
      <c r="B153" s="173"/>
      <c r="C153" s="174" t="s">
        <v>588</v>
      </c>
      <c r="D153" s="174" t="s">
        <v>160</v>
      </c>
      <c r="E153" s="175" t="s">
        <v>2922</v>
      </c>
      <c r="F153" s="176" t="s">
        <v>2923</v>
      </c>
      <c r="G153" s="177" t="s">
        <v>1452</v>
      </c>
      <c r="H153" s="178">
        <v>2</v>
      </c>
      <c r="I153" s="179"/>
      <c r="J153" s="180">
        <f>ROUND(I153*H153,2)</f>
        <v>0</v>
      </c>
      <c r="K153" s="176" t="s">
        <v>5</v>
      </c>
      <c r="L153" s="40"/>
      <c r="M153" s="181" t="s">
        <v>5</v>
      </c>
      <c r="N153" s="182" t="s">
        <v>44</v>
      </c>
      <c r="O153" s="41"/>
      <c r="P153" s="183">
        <f>O153*H153</f>
        <v>0</v>
      </c>
      <c r="Q153" s="183">
        <v>0</v>
      </c>
      <c r="R153" s="183">
        <f>Q153*H153</f>
        <v>0</v>
      </c>
      <c r="S153" s="183">
        <v>0</v>
      </c>
      <c r="T153" s="184">
        <f>S153*H153</f>
        <v>0</v>
      </c>
      <c r="AR153" s="23" t="s">
        <v>165</v>
      </c>
      <c r="AT153" s="23" t="s">
        <v>160</v>
      </c>
      <c r="AU153" s="23" t="s">
        <v>81</v>
      </c>
      <c r="AY153" s="23" t="s">
        <v>157</v>
      </c>
      <c r="BE153" s="185">
        <f>IF(N153="základní",J153,0)</f>
        <v>0</v>
      </c>
      <c r="BF153" s="185">
        <f>IF(N153="snížená",J153,0)</f>
        <v>0</v>
      </c>
      <c r="BG153" s="185">
        <f>IF(N153="zákl. přenesená",J153,0)</f>
        <v>0</v>
      </c>
      <c r="BH153" s="185">
        <f>IF(N153="sníž. přenesená",J153,0)</f>
        <v>0</v>
      </c>
      <c r="BI153" s="185">
        <f>IF(N153="nulová",J153,0)</f>
        <v>0</v>
      </c>
      <c r="BJ153" s="23" t="s">
        <v>81</v>
      </c>
      <c r="BK153" s="185">
        <f>ROUND(I153*H153,2)</f>
        <v>0</v>
      </c>
      <c r="BL153" s="23" t="s">
        <v>165</v>
      </c>
      <c r="BM153" s="23" t="s">
        <v>919</v>
      </c>
    </row>
    <row r="154" spans="2:63" s="10" customFormat="1" ht="37.35" customHeight="1">
      <c r="B154" s="160"/>
      <c r="D154" s="161" t="s">
        <v>72</v>
      </c>
      <c r="E154" s="162" t="s">
        <v>1690</v>
      </c>
      <c r="F154" s="162" t="s">
        <v>2924</v>
      </c>
      <c r="I154" s="163"/>
      <c r="J154" s="164">
        <f>BK154</f>
        <v>0</v>
      </c>
      <c r="L154" s="160"/>
      <c r="M154" s="165"/>
      <c r="N154" s="166"/>
      <c r="O154" s="166"/>
      <c r="P154" s="167">
        <f>SUM(P155:P157)</f>
        <v>0</v>
      </c>
      <c r="Q154" s="166"/>
      <c r="R154" s="167">
        <f>SUM(R155:R157)</f>
        <v>0</v>
      </c>
      <c r="S154" s="166"/>
      <c r="T154" s="168">
        <f>SUM(T155:T157)</f>
        <v>0</v>
      </c>
      <c r="AR154" s="161" t="s">
        <v>81</v>
      </c>
      <c r="AT154" s="169" t="s">
        <v>72</v>
      </c>
      <c r="AU154" s="169" t="s">
        <v>73</v>
      </c>
      <c r="AY154" s="161" t="s">
        <v>157</v>
      </c>
      <c r="BK154" s="170">
        <f>SUM(BK155:BK157)</f>
        <v>0</v>
      </c>
    </row>
    <row r="155" spans="2:65" s="1" customFormat="1" ht="16.5" customHeight="1">
      <c r="B155" s="173"/>
      <c r="C155" s="174" t="s">
        <v>591</v>
      </c>
      <c r="D155" s="174" t="s">
        <v>160</v>
      </c>
      <c r="E155" s="175" t="s">
        <v>2925</v>
      </c>
      <c r="F155" s="176" t="s">
        <v>3294</v>
      </c>
      <c r="G155" s="177" t="s">
        <v>1452</v>
      </c>
      <c r="H155" s="178">
        <v>1</v>
      </c>
      <c r="I155" s="179"/>
      <c r="J155" s="180">
        <f>ROUND(I155*H155,2)</f>
        <v>0</v>
      </c>
      <c r="K155" s="176" t="s">
        <v>5</v>
      </c>
      <c r="L155" s="40"/>
      <c r="M155" s="181" t="s">
        <v>5</v>
      </c>
      <c r="N155" s="182" t="s">
        <v>44</v>
      </c>
      <c r="O155" s="41"/>
      <c r="P155" s="183">
        <f>O155*H155</f>
        <v>0</v>
      </c>
      <c r="Q155" s="183">
        <v>0</v>
      </c>
      <c r="R155" s="183">
        <f>Q155*H155</f>
        <v>0</v>
      </c>
      <c r="S155" s="183">
        <v>0</v>
      </c>
      <c r="T155" s="184">
        <f>S155*H155</f>
        <v>0</v>
      </c>
      <c r="AR155" s="23" t="s">
        <v>165</v>
      </c>
      <c r="AT155" s="23" t="s">
        <v>160</v>
      </c>
      <c r="AU155" s="23" t="s">
        <v>81</v>
      </c>
      <c r="AY155" s="23" t="s">
        <v>157</v>
      </c>
      <c r="BE155" s="185">
        <f>IF(N155="základní",J155,0)</f>
        <v>0</v>
      </c>
      <c r="BF155" s="185">
        <f>IF(N155="snížená",J155,0)</f>
        <v>0</v>
      </c>
      <c r="BG155" s="185">
        <f>IF(N155="zákl. přenesená",J155,0)</f>
        <v>0</v>
      </c>
      <c r="BH155" s="185">
        <f>IF(N155="sníž. přenesená",J155,0)</f>
        <v>0</v>
      </c>
      <c r="BI155" s="185">
        <f>IF(N155="nulová",J155,0)</f>
        <v>0</v>
      </c>
      <c r="BJ155" s="23" t="s">
        <v>81</v>
      </c>
      <c r="BK155" s="185">
        <f>ROUND(I155*H155,2)</f>
        <v>0</v>
      </c>
      <c r="BL155" s="23" t="s">
        <v>165</v>
      </c>
      <c r="BM155" s="23" t="s">
        <v>928</v>
      </c>
    </row>
    <row r="156" spans="2:65" s="1" customFormat="1" ht="16.5" customHeight="1">
      <c r="B156" s="173"/>
      <c r="C156" s="174" t="s">
        <v>596</v>
      </c>
      <c r="D156" s="174" t="s">
        <v>160</v>
      </c>
      <c r="E156" s="175" t="s">
        <v>2926</v>
      </c>
      <c r="F156" s="176" t="s">
        <v>2927</v>
      </c>
      <c r="G156" s="177" t="s">
        <v>1452</v>
      </c>
      <c r="H156" s="178">
        <v>1</v>
      </c>
      <c r="I156" s="179"/>
      <c r="J156" s="180">
        <f>ROUND(I156*H156,2)</f>
        <v>0</v>
      </c>
      <c r="K156" s="176" t="s">
        <v>5</v>
      </c>
      <c r="L156" s="40"/>
      <c r="M156" s="181" t="s">
        <v>5</v>
      </c>
      <c r="N156" s="182" t="s">
        <v>44</v>
      </c>
      <c r="O156" s="41"/>
      <c r="P156" s="183">
        <f>O156*H156</f>
        <v>0</v>
      </c>
      <c r="Q156" s="183">
        <v>0</v>
      </c>
      <c r="R156" s="183">
        <f>Q156*H156</f>
        <v>0</v>
      </c>
      <c r="S156" s="183">
        <v>0</v>
      </c>
      <c r="T156" s="184">
        <f>S156*H156</f>
        <v>0</v>
      </c>
      <c r="AR156" s="23" t="s">
        <v>165</v>
      </c>
      <c r="AT156" s="23" t="s">
        <v>160</v>
      </c>
      <c r="AU156" s="23" t="s">
        <v>81</v>
      </c>
      <c r="AY156" s="23" t="s">
        <v>157</v>
      </c>
      <c r="BE156" s="185">
        <f>IF(N156="základní",J156,0)</f>
        <v>0</v>
      </c>
      <c r="BF156" s="185">
        <f>IF(N156="snížená",J156,0)</f>
        <v>0</v>
      </c>
      <c r="BG156" s="185">
        <f>IF(N156="zákl. přenesená",J156,0)</f>
        <v>0</v>
      </c>
      <c r="BH156" s="185">
        <f>IF(N156="sníž. přenesená",J156,0)</f>
        <v>0</v>
      </c>
      <c r="BI156" s="185">
        <f>IF(N156="nulová",J156,0)</f>
        <v>0</v>
      </c>
      <c r="BJ156" s="23" t="s">
        <v>81</v>
      </c>
      <c r="BK156" s="185">
        <f>ROUND(I156*H156,2)</f>
        <v>0</v>
      </c>
      <c r="BL156" s="23" t="s">
        <v>165</v>
      </c>
      <c r="BM156" s="23" t="s">
        <v>937</v>
      </c>
    </row>
    <row r="157" spans="2:65" s="1" customFormat="1" ht="16.5" customHeight="1">
      <c r="B157" s="173"/>
      <c r="C157" s="174" t="s">
        <v>601</v>
      </c>
      <c r="D157" s="174" t="s">
        <v>160</v>
      </c>
      <c r="E157" s="175" t="s">
        <v>2928</v>
      </c>
      <c r="F157" s="176" t="s">
        <v>2929</v>
      </c>
      <c r="G157" s="177" t="s">
        <v>1452</v>
      </c>
      <c r="H157" s="178">
        <v>1</v>
      </c>
      <c r="I157" s="179"/>
      <c r="J157" s="180">
        <f>ROUND(I157*H157,2)</f>
        <v>0</v>
      </c>
      <c r="K157" s="176" t="s">
        <v>5</v>
      </c>
      <c r="L157" s="40"/>
      <c r="M157" s="181" t="s">
        <v>5</v>
      </c>
      <c r="N157" s="182" t="s">
        <v>44</v>
      </c>
      <c r="O157" s="41"/>
      <c r="P157" s="183">
        <f>O157*H157</f>
        <v>0</v>
      </c>
      <c r="Q157" s="183">
        <v>0</v>
      </c>
      <c r="R157" s="183">
        <f>Q157*H157</f>
        <v>0</v>
      </c>
      <c r="S157" s="183">
        <v>0</v>
      </c>
      <c r="T157" s="184">
        <f>S157*H157</f>
        <v>0</v>
      </c>
      <c r="AR157" s="23" t="s">
        <v>165</v>
      </c>
      <c r="AT157" s="23" t="s">
        <v>160</v>
      </c>
      <c r="AU157" s="23" t="s">
        <v>81</v>
      </c>
      <c r="AY157" s="23" t="s">
        <v>157</v>
      </c>
      <c r="BE157" s="185">
        <f>IF(N157="základní",J157,0)</f>
        <v>0</v>
      </c>
      <c r="BF157" s="185">
        <f>IF(N157="snížená",J157,0)</f>
        <v>0</v>
      </c>
      <c r="BG157" s="185">
        <f>IF(N157="zákl. přenesená",J157,0)</f>
        <v>0</v>
      </c>
      <c r="BH157" s="185">
        <f>IF(N157="sníž. přenesená",J157,0)</f>
        <v>0</v>
      </c>
      <c r="BI157" s="185">
        <f>IF(N157="nulová",J157,0)</f>
        <v>0</v>
      </c>
      <c r="BJ157" s="23" t="s">
        <v>81</v>
      </c>
      <c r="BK157" s="185">
        <f>ROUND(I157*H157,2)</f>
        <v>0</v>
      </c>
      <c r="BL157" s="23" t="s">
        <v>165</v>
      </c>
      <c r="BM157" s="23" t="s">
        <v>947</v>
      </c>
    </row>
    <row r="158" spans="2:63" s="10" customFormat="1" ht="37.35" customHeight="1">
      <c r="B158" s="160"/>
      <c r="D158" s="161" t="s">
        <v>72</v>
      </c>
      <c r="E158" s="162" t="s">
        <v>1777</v>
      </c>
      <c r="F158" s="162" t="s">
        <v>2930</v>
      </c>
      <c r="I158" s="163"/>
      <c r="J158" s="164">
        <f>BK158</f>
        <v>0</v>
      </c>
      <c r="L158" s="160"/>
      <c r="M158" s="165"/>
      <c r="N158" s="166"/>
      <c r="O158" s="166"/>
      <c r="P158" s="167">
        <f>SUM(P159:P167)</f>
        <v>0</v>
      </c>
      <c r="Q158" s="166"/>
      <c r="R158" s="167">
        <f>SUM(R159:R167)</f>
        <v>0</v>
      </c>
      <c r="S158" s="166"/>
      <c r="T158" s="168">
        <f>SUM(T159:T167)</f>
        <v>0</v>
      </c>
      <c r="AR158" s="161" t="s">
        <v>81</v>
      </c>
      <c r="AT158" s="169" t="s">
        <v>72</v>
      </c>
      <c r="AU158" s="169" t="s">
        <v>73</v>
      </c>
      <c r="AY158" s="161" t="s">
        <v>157</v>
      </c>
      <c r="BK158" s="170">
        <f>SUM(BK159:BK167)</f>
        <v>0</v>
      </c>
    </row>
    <row r="159" spans="2:65" s="1" customFormat="1" ht="25.5" customHeight="1">
      <c r="B159" s="173"/>
      <c r="C159" s="174" t="s">
        <v>606</v>
      </c>
      <c r="D159" s="174" t="s">
        <v>160</v>
      </c>
      <c r="E159" s="175" t="s">
        <v>2931</v>
      </c>
      <c r="F159" s="176" t="s">
        <v>2932</v>
      </c>
      <c r="G159" s="177" t="s">
        <v>1452</v>
      </c>
      <c r="H159" s="178">
        <v>2</v>
      </c>
      <c r="I159" s="179"/>
      <c r="J159" s="180">
        <f aca="true" t="shared" si="50" ref="J159:J167">ROUND(I159*H159,2)</f>
        <v>0</v>
      </c>
      <c r="K159" s="176" t="s">
        <v>5</v>
      </c>
      <c r="L159" s="40"/>
      <c r="M159" s="181" t="s">
        <v>5</v>
      </c>
      <c r="N159" s="182" t="s">
        <v>44</v>
      </c>
      <c r="O159" s="41"/>
      <c r="P159" s="183">
        <f aca="true" t="shared" si="51" ref="P159:P167">O159*H159</f>
        <v>0</v>
      </c>
      <c r="Q159" s="183">
        <v>0</v>
      </c>
      <c r="R159" s="183">
        <f aca="true" t="shared" si="52" ref="R159:R167">Q159*H159</f>
        <v>0</v>
      </c>
      <c r="S159" s="183">
        <v>0</v>
      </c>
      <c r="T159" s="184">
        <f aca="true" t="shared" si="53" ref="T159:T167">S159*H159</f>
        <v>0</v>
      </c>
      <c r="AR159" s="23" t="s">
        <v>165</v>
      </c>
      <c r="AT159" s="23" t="s">
        <v>160</v>
      </c>
      <c r="AU159" s="23" t="s">
        <v>81</v>
      </c>
      <c r="AY159" s="23" t="s">
        <v>157</v>
      </c>
      <c r="BE159" s="185">
        <f aca="true" t="shared" si="54" ref="BE159:BE167">IF(N159="základní",J159,0)</f>
        <v>0</v>
      </c>
      <c r="BF159" s="185">
        <f aca="true" t="shared" si="55" ref="BF159:BF167">IF(N159="snížená",J159,0)</f>
        <v>0</v>
      </c>
      <c r="BG159" s="185">
        <f aca="true" t="shared" si="56" ref="BG159:BG167">IF(N159="zákl. přenesená",J159,0)</f>
        <v>0</v>
      </c>
      <c r="BH159" s="185">
        <f aca="true" t="shared" si="57" ref="BH159:BH167">IF(N159="sníž. přenesená",J159,0)</f>
        <v>0</v>
      </c>
      <c r="BI159" s="185">
        <f aca="true" t="shared" si="58" ref="BI159:BI167">IF(N159="nulová",J159,0)</f>
        <v>0</v>
      </c>
      <c r="BJ159" s="23" t="s">
        <v>81</v>
      </c>
      <c r="BK159" s="185">
        <f aca="true" t="shared" si="59" ref="BK159:BK167">ROUND(I159*H159,2)</f>
        <v>0</v>
      </c>
      <c r="BL159" s="23" t="s">
        <v>165</v>
      </c>
      <c r="BM159" s="23" t="s">
        <v>955</v>
      </c>
    </row>
    <row r="160" spans="2:65" s="1" customFormat="1" ht="16.5" customHeight="1">
      <c r="B160" s="173"/>
      <c r="C160" s="174" t="s">
        <v>611</v>
      </c>
      <c r="D160" s="174" t="s">
        <v>160</v>
      </c>
      <c r="E160" s="175" t="s">
        <v>2933</v>
      </c>
      <c r="F160" s="176" t="s">
        <v>2934</v>
      </c>
      <c r="G160" s="177" t="s">
        <v>207</v>
      </c>
      <c r="H160" s="178">
        <v>1</v>
      </c>
      <c r="I160" s="179"/>
      <c r="J160" s="180">
        <f t="shared" si="50"/>
        <v>0</v>
      </c>
      <c r="K160" s="176" t="s">
        <v>5</v>
      </c>
      <c r="L160" s="40"/>
      <c r="M160" s="181" t="s">
        <v>5</v>
      </c>
      <c r="N160" s="182" t="s">
        <v>44</v>
      </c>
      <c r="O160" s="41"/>
      <c r="P160" s="183">
        <f t="shared" si="51"/>
        <v>0</v>
      </c>
      <c r="Q160" s="183">
        <v>0</v>
      </c>
      <c r="R160" s="183">
        <f t="shared" si="52"/>
        <v>0</v>
      </c>
      <c r="S160" s="183">
        <v>0</v>
      </c>
      <c r="T160" s="184">
        <f t="shared" si="53"/>
        <v>0</v>
      </c>
      <c r="AR160" s="23" t="s">
        <v>165</v>
      </c>
      <c r="AT160" s="23" t="s">
        <v>160</v>
      </c>
      <c r="AU160" s="23" t="s">
        <v>81</v>
      </c>
      <c r="AY160" s="23" t="s">
        <v>157</v>
      </c>
      <c r="BE160" s="185">
        <f t="shared" si="54"/>
        <v>0</v>
      </c>
      <c r="BF160" s="185">
        <f t="shared" si="55"/>
        <v>0</v>
      </c>
      <c r="BG160" s="185">
        <f t="shared" si="56"/>
        <v>0</v>
      </c>
      <c r="BH160" s="185">
        <f t="shared" si="57"/>
        <v>0</v>
      </c>
      <c r="BI160" s="185">
        <f t="shared" si="58"/>
        <v>0</v>
      </c>
      <c r="BJ160" s="23" t="s">
        <v>81</v>
      </c>
      <c r="BK160" s="185">
        <f t="shared" si="59"/>
        <v>0</v>
      </c>
      <c r="BL160" s="23" t="s">
        <v>165</v>
      </c>
      <c r="BM160" s="23" t="s">
        <v>966</v>
      </c>
    </row>
    <row r="161" spans="2:65" s="1" customFormat="1" ht="16.5" customHeight="1">
      <c r="B161" s="173"/>
      <c r="C161" s="174" t="s">
        <v>616</v>
      </c>
      <c r="D161" s="174" t="s">
        <v>160</v>
      </c>
      <c r="E161" s="175" t="s">
        <v>2935</v>
      </c>
      <c r="F161" s="176" t="s">
        <v>2936</v>
      </c>
      <c r="G161" s="177" t="s">
        <v>1452</v>
      </c>
      <c r="H161" s="178">
        <v>150</v>
      </c>
      <c r="I161" s="179"/>
      <c r="J161" s="180">
        <f t="shared" si="50"/>
        <v>0</v>
      </c>
      <c r="K161" s="176" t="s">
        <v>5</v>
      </c>
      <c r="L161" s="40"/>
      <c r="M161" s="181" t="s">
        <v>5</v>
      </c>
      <c r="N161" s="182" t="s">
        <v>44</v>
      </c>
      <c r="O161" s="41"/>
      <c r="P161" s="183">
        <f t="shared" si="51"/>
        <v>0</v>
      </c>
      <c r="Q161" s="183">
        <v>0</v>
      </c>
      <c r="R161" s="183">
        <f t="shared" si="52"/>
        <v>0</v>
      </c>
      <c r="S161" s="183">
        <v>0</v>
      </c>
      <c r="T161" s="184">
        <f t="shared" si="53"/>
        <v>0</v>
      </c>
      <c r="AR161" s="23" t="s">
        <v>165</v>
      </c>
      <c r="AT161" s="23" t="s">
        <v>160</v>
      </c>
      <c r="AU161" s="23" t="s">
        <v>81</v>
      </c>
      <c r="AY161" s="23" t="s">
        <v>157</v>
      </c>
      <c r="BE161" s="185">
        <f t="shared" si="54"/>
        <v>0</v>
      </c>
      <c r="BF161" s="185">
        <f t="shared" si="55"/>
        <v>0</v>
      </c>
      <c r="BG161" s="185">
        <f t="shared" si="56"/>
        <v>0</v>
      </c>
      <c r="BH161" s="185">
        <f t="shared" si="57"/>
        <v>0</v>
      </c>
      <c r="BI161" s="185">
        <f t="shared" si="58"/>
        <v>0</v>
      </c>
      <c r="BJ161" s="23" t="s">
        <v>81</v>
      </c>
      <c r="BK161" s="185">
        <f t="shared" si="59"/>
        <v>0</v>
      </c>
      <c r="BL161" s="23" t="s">
        <v>165</v>
      </c>
      <c r="BM161" s="23" t="s">
        <v>976</v>
      </c>
    </row>
    <row r="162" spans="2:65" s="1" customFormat="1" ht="16.5" customHeight="1">
      <c r="B162" s="173"/>
      <c r="C162" s="174" t="s">
        <v>621</v>
      </c>
      <c r="D162" s="174" t="s">
        <v>160</v>
      </c>
      <c r="E162" s="175" t="s">
        <v>2937</v>
      </c>
      <c r="F162" s="176" t="s">
        <v>2938</v>
      </c>
      <c r="G162" s="177" t="s">
        <v>1452</v>
      </c>
      <c r="H162" s="178">
        <v>2</v>
      </c>
      <c r="I162" s="179"/>
      <c r="J162" s="180">
        <f t="shared" si="50"/>
        <v>0</v>
      </c>
      <c r="K162" s="176" t="s">
        <v>5</v>
      </c>
      <c r="L162" s="40"/>
      <c r="M162" s="181" t="s">
        <v>5</v>
      </c>
      <c r="N162" s="182" t="s">
        <v>44</v>
      </c>
      <c r="O162" s="41"/>
      <c r="P162" s="183">
        <f t="shared" si="51"/>
        <v>0</v>
      </c>
      <c r="Q162" s="183">
        <v>0</v>
      </c>
      <c r="R162" s="183">
        <f t="shared" si="52"/>
        <v>0</v>
      </c>
      <c r="S162" s="183">
        <v>0</v>
      </c>
      <c r="T162" s="184">
        <f t="shared" si="53"/>
        <v>0</v>
      </c>
      <c r="AR162" s="23" t="s">
        <v>165</v>
      </c>
      <c r="AT162" s="23" t="s">
        <v>160</v>
      </c>
      <c r="AU162" s="23" t="s">
        <v>81</v>
      </c>
      <c r="AY162" s="23" t="s">
        <v>157</v>
      </c>
      <c r="BE162" s="185">
        <f t="shared" si="54"/>
        <v>0</v>
      </c>
      <c r="BF162" s="185">
        <f t="shared" si="55"/>
        <v>0</v>
      </c>
      <c r="BG162" s="185">
        <f t="shared" si="56"/>
        <v>0</v>
      </c>
      <c r="BH162" s="185">
        <f t="shared" si="57"/>
        <v>0</v>
      </c>
      <c r="BI162" s="185">
        <f t="shared" si="58"/>
        <v>0</v>
      </c>
      <c r="BJ162" s="23" t="s">
        <v>81</v>
      </c>
      <c r="BK162" s="185">
        <f t="shared" si="59"/>
        <v>0</v>
      </c>
      <c r="BL162" s="23" t="s">
        <v>165</v>
      </c>
      <c r="BM162" s="23" t="s">
        <v>986</v>
      </c>
    </row>
    <row r="163" spans="2:65" s="1" customFormat="1" ht="16.5" customHeight="1">
      <c r="B163" s="173"/>
      <c r="C163" s="174" t="s">
        <v>646</v>
      </c>
      <c r="D163" s="174" t="s">
        <v>160</v>
      </c>
      <c r="E163" s="175" t="s">
        <v>2939</v>
      </c>
      <c r="F163" s="176" t="s">
        <v>2940</v>
      </c>
      <c r="G163" s="177" t="s">
        <v>1452</v>
      </c>
      <c r="H163" s="178">
        <v>5</v>
      </c>
      <c r="I163" s="179"/>
      <c r="J163" s="180">
        <f t="shared" si="50"/>
        <v>0</v>
      </c>
      <c r="K163" s="176" t="s">
        <v>5</v>
      </c>
      <c r="L163" s="40"/>
      <c r="M163" s="181" t="s">
        <v>5</v>
      </c>
      <c r="N163" s="182" t="s">
        <v>44</v>
      </c>
      <c r="O163" s="41"/>
      <c r="P163" s="183">
        <f t="shared" si="51"/>
        <v>0</v>
      </c>
      <c r="Q163" s="183">
        <v>0</v>
      </c>
      <c r="R163" s="183">
        <f t="shared" si="52"/>
        <v>0</v>
      </c>
      <c r="S163" s="183">
        <v>0</v>
      </c>
      <c r="T163" s="184">
        <f t="shared" si="53"/>
        <v>0</v>
      </c>
      <c r="AR163" s="23" t="s">
        <v>165</v>
      </c>
      <c r="AT163" s="23" t="s">
        <v>160</v>
      </c>
      <c r="AU163" s="23" t="s">
        <v>81</v>
      </c>
      <c r="AY163" s="23" t="s">
        <v>157</v>
      </c>
      <c r="BE163" s="185">
        <f t="shared" si="54"/>
        <v>0</v>
      </c>
      <c r="BF163" s="185">
        <f t="shared" si="55"/>
        <v>0</v>
      </c>
      <c r="BG163" s="185">
        <f t="shared" si="56"/>
        <v>0</v>
      </c>
      <c r="BH163" s="185">
        <f t="shared" si="57"/>
        <v>0</v>
      </c>
      <c r="BI163" s="185">
        <f t="shared" si="58"/>
        <v>0</v>
      </c>
      <c r="BJ163" s="23" t="s">
        <v>81</v>
      </c>
      <c r="BK163" s="185">
        <f t="shared" si="59"/>
        <v>0</v>
      </c>
      <c r="BL163" s="23" t="s">
        <v>165</v>
      </c>
      <c r="BM163" s="23" t="s">
        <v>996</v>
      </c>
    </row>
    <row r="164" spans="2:65" s="1" customFormat="1" ht="16.5" customHeight="1">
      <c r="B164" s="173"/>
      <c r="C164" s="174" t="s">
        <v>651</v>
      </c>
      <c r="D164" s="174" t="s">
        <v>160</v>
      </c>
      <c r="E164" s="175" t="s">
        <v>2941</v>
      </c>
      <c r="F164" s="176" t="s">
        <v>2942</v>
      </c>
      <c r="G164" s="177" t="s">
        <v>1452</v>
      </c>
      <c r="H164" s="178">
        <v>1</v>
      </c>
      <c r="I164" s="179"/>
      <c r="J164" s="180">
        <f t="shared" si="50"/>
        <v>0</v>
      </c>
      <c r="K164" s="176" t="s">
        <v>5</v>
      </c>
      <c r="L164" s="40"/>
      <c r="M164" s="181" t="s">
        <v>5</v>
      </c>
      <c r="N164" s="182" t="s">
        <v>44</v>
      </c>
      <c r="O164" s="41"/>
      <c r="P164" s="183">
        <f t="shared" si="51"/>
        <v>0</v>
      </c>
      <c r="Q164" s="183">
        <v>0</v>
      </c>
      <c r="R164" s="183">
        <f t="shared" si="52"/>
        <v>0</v>
      </c>
      <c r="S164" s="183">
        <v>0</v>
      </c>
      <c r="T164" s="184">
        <f t="shared" si="53"/>
        <v>0</v>
      </c>
      <c r="AR164" s="23" t="s">
        <v>165</v>
      </c>
      <c r="AT164" s="23" t="s">
        <v>160</v>
      </c>
      <c r="AU164" s="23" t="s">
        <v>81</v>
      </c>
      <c r="AY164" s="23" t="s">
        <v>157</v>
      </c>
      <c r="BE164" s="185">
        <f t="shared" si="54"/>
        <v>0</v>
      </c>
      <c r="BF164" s="185">
        <f t="shared" si="55"/>
        <v>0</v>
      </c>
      <c r="BG164" s="185">
        <f t="shared" si="56"/>
        <v>0</v>
      </c>
      <c r="BH164" s="185">
        <f t="shared" si="57"/>
        <v>0</v>
      </c>
      <c r="BI164" s="185">
        <f t="shared" si="58"/>
        <v>0</v>
      </c>
      <c r="BJ164" s="23" t="s">
        <v>81</v>
      </c>
      <c r="BK164" s="185">
        <f t="shared" si="59"/>
        <v>0</v>
      </c>
      <c r="BL164" s="23" t="s">
        <v>165</v>
      </c>
      <c r="BM164" s="23" t="s">
        <v>1008</v>
      </c>
    </row>
    <row r="165" spans="2:65" s="1" customFormat="1" ht="16.5" customHeight="1">
      <c r="B165" s="173"/>
      <c r="C165" s="174" t="s">
        <v>657</v>
      </c>
      <c r="D165" s="174" t="s">
        <v>160</v>
      </c>
      <c r="E165" s="175" t="s">
        <v>2943</v>
      </c>
      <c r="F165" s="176" t="s">
        <v>2944</v>
      </c>
      <c r="G165" s="177" t="s">
        <v>1452</v>
      </c>
      <c r="H165" s="178">
        <v>12</v>
      </c>
      <c r="I165" s="179"/>
      <c r="J165" s="180">
        <f t="shared" si="50"/>
        <v>0</v>
      </c>
      <c r="K165" s="176" t="s">
        <v>5</v>
      </c>
      <c r="L165" s="40"/>
      <c r="M165" s="181" t="s">
        <v>5</v>
      </c>
      <c r="N165" s="182" t="s">
        <v>44</v>
      </c>
      <c r="O165" s="41"/>
      <c r="P165" s="183">
        <f t="shared" si="51"/>
        <v>0</v>
      </c>
      <c r="Q165" s="183">
        <v>0</v>
      </c>
      <c r="R165" s="183">
        <f t="shared" si="52"/>
        <v>0</v>
      </c>
      <c r="S165" s="183">
        <v>0</v>
      </c>
      <c r="T165" s="184">
        <f t="shared" si="53"/>
        <v>0</v>
      </c>
      <c r="AR165" s="23" t="s">
        <v>165</v>
      </c>
      <c r="AT165" s="23" t="s">
        <v>160</v>
      </c>
      <c r="AU165" s="23" t="s">
        <v>81</v>
      </c>
      <c r="AY165" s="23" t="s">
        <v>157</v>
      </c>
      <c r="BE165" s="185">
        <f t="shared" si="54"/>
        <v>0</v>
      </c>
      <c r="BF165" s="185">
        <f t="shared" si="55"/>
        <v>0</v>
      </c>
      <c r="BG165" s="185">
        <f t="shared" si="56"/>
        <v>0</v>
      </c>
      <c r="BH165" s="185">
        <f t="shared" si="57"/>
        <v>0</v>
      </c>
      <c r="BI165" s="185">
        <f t="shared" si="58"/>
        <v>0</v>
      </c>
      <c r="BJ165" s="23" t="s">
        <v>81</v>
      </c>
      <c r="BK165" s="185">
        <f t="shared" si="59"/>
        <v>0</v>
      </c>
      <c r="BL165" s="23" t="s">
        <v>165</v>
      </c>
      <c r="BM165" s="23" t="s">
        <v>1018</v>
      </c>
    </row>
    <row r="166" spans="2:65" s="1" customFormat="1" ht="16.5" customHeight="1">
      <c r="B166" s="173"/>
      <c r="C166" s="174" t="s">
        <v>662</v>
      </c>
      <c r="D166" s="174" t="s">
        <v>160</v>
      </c>
      <c r="E166" s="175" t="s">
        <v>2945</v>
      </c>
      <c r="F166" s="176" t="s">
        <v>2946</v>
      </c>
      <c r="G166" s="177" t="s">
        <v>1452</v>
      </c>
      <c r="H166" s="178">
        <v>3</v>
      </c>
      <c r="I166" s="179"/>
      <c r="J166" s="180">
        <f t="shared" si="50"/>
        <v>0</v>
      </c>
      <c r="K166" s="176" t="s">
        <v>5</v>
      </c>
      <c r="L166" s="40"/>
      <c r="M166" s="181" t="s">
        <v>5</v>
      </c>
      <c r="N166" s="182" t="s">
        <v>44</v>
      </c>
      <c r="O166" s="41"/>
      <c r="P166" s="183">
        <f t="shared" si="51"/>
        <v>0</v>
      </c>
      <c r="Q166" s="183">
        <v>0</v>
      </c>
      <c r="R166" s="183">
        <f t="shared" si="52"/>
        <v>0</v>
      </c>
      <c r="S166" s="183">
        <v>0</v>
      </c>
      <c r="T166" s="184">
        <f t="shared" si="53"/>
        <v>0</v>
      </c>
      <c r="AR166" s="23" t="s">
        <v>165</v>
      </c>
      <c r="AT166" s="23" t="s">
        <v>160</v>
      </c>
      <c r="AU166" s="23" t="s">
        <v>81</v>
      </c>
      <c r="AY166" s="23" t="s">
        <v>157</v>
      </c>
      <c r="BE166" s="185">
        <f t="shared" si="54"/>
        <v>0</v>
      </c>
      <c r="BF166" s="185">
        <f t="shared" si="55"/>
        <v>0</v>
      </c>
      <c r="BG166" s="185">
        <f t="shared" si="56"/>
        <v>0</v>
      </c>
      <c r="BH166" s="185">
        <f t="shared" si="57"/>
        <v>0</v>
      </c>
      <c r="BI166" s="185">
        <f t="shared" si="58"/>
        <v>0</v>
      </c>
      <c r="BJ166" s="23" t="s">
        <v>81</v>
      </c>
      <c r="BK166" s="185">
        <f t="shared" si="59"/>
        <v>0</v>
      </c>
      <c r="BL166" s="23" t="s">
        <v>165</v>
      </c>
      <c r="BM166" s="23" t="s">
        <v>1029</v>
      </c>
    </row>
    <row r="167" spans="2:65" s="1" customFormat="1" ht="16.5" customHeight="1">
      <c r="B167" s="173"/>
      <c r="C167" s="174" t="s">
        <v>668</v>
      </c>
      <c r="D167" s="174" t="s">
        <v>160</v>
      </c>
      <c r="E167" s="175" t="s">
        <v>2947</v>
      </c>
      <c r="F167" s="176" t="s">
        <v>1550</v>
      </c>
      <c r="G167" s="177" t="s">
        <v>1005</v>
      </c>
      <c r="H167" s="178">
        <v>1</v>
      </c>
      <c r="I167" s="179"/>
      <c r="J167" s="180">
        <f t="shared" si="50"/>
        <v>0</v>
      </c>
      <c r="K167" s="176" t="s">
        <v>5</v>
      </c>
      <c r="L167" s="40"/>
      <c r="M167" s="181" t="s">
        <v>5</v>
      </c>
      <c r="N167" s="182" t="s">
        <v>44</v>
      </c>
      <c r="O167" s="41"/>
      <c r="P167" s="183">
        <f t="shared" si="51"/>
        <v>0</v>
      </c>
      <c r="Q167" s="183">
        <v>0</v>
      </c>
      <c r="R167" s="183">
        <f t="shared" si="52"/>
        <v>0</v>
      </c>
      <c r="S167" s="183">
        <v>0</v>
      </c>
      <c r="T167" s="184">
        <f t="shared" si="53"/>
        <v>0</v>
      </c>
      <c r="AR167" s="23" t="s">
        <v>165</v>
      </c>
      <c r="AT167" s="23" t="s">
        <v>160</v>
      </c>
      <c r="AU167" s="23" t="s">
        <v>81</v>
      </c>
      <c r="AY167" s="23" t="s">
        <v>157</v>
      </c>
      <c r="BE167" s="185">
        <f t="shared" si="54"/>
        <v>0</v>
      </c>
      <c r="BF167" s="185">
        <f t="shared" si="55"/>
        <v>0</v>
      </c>
      <c r="BG167" s="185">
        <f t="shared" si="56"/>
        <v>0</v>
      </c>
      <c r="BH167" s="185">
        <f t="shared" si="57"/>
        <v>0</v>
      </c>
      <c r="BI167" s="185">
        <f t="shared" si="58"/>
        <v>0</v>
      </c>
      <c r="BJ167" s="23" t="s">
        <v>81</v>
      </c>
      <c r="BK167" s="185">
        <f t="shared" si="59"/>
        <v>0</v>
      </c>
      <c r="BL167" s="23" t="s">
        <v>165</v>
      </c>
      <c r="BM167" s="23" t="s">
        <v>2948</v>
      </c>
    </row>
    <row r="168" spans="2:63" s="10" customFormat="1" ht="37.35" customHeight="1">
      <c r="B168" s="160"/>
      <c r="D168" s="161" t="s">
        <v>72</v>
      </c>
      <c r="E168" s="162" t="s">
        <v>1797</v>
      </c>
      <c r="F168" s="162" t="s">
        <v>2949</v>
      </c>
      <c r="I168" s="163"/>
      <c r="J168" s="164">
        <f>BK168</f>
        <v>0</v>
      </c>
      <c r="L168" s="160"/>
      <c r="M168" s="165"/>
      <c r="N168" s="166"/>
      <c r="O168" s="166"/>
      <c r="P168" s="167">
        <f>SUM(P169:P186)</f>
        <v>0</v>
      </c>
      <c r="Q168" s="166"/>
      <c r="R168" s="167">
        <f>SUM(R169:R186)</f>
        <v>0</v>
      </c>
      <c r="S168" s="166"/>
      <c r="T168" s="168">
        <f>SUM(T169:T186)</f>
        <v>0</v>
      </c>
      <c r="AR168" s="161" t="s">
        <v>81</v>
      </c>
      <c r="AT168" s="169" t="s">
        <v>72</v>
      </c>
      <c r="AU168" s="169" t="s">
        <v>73</v>
      </c>
      <c r="AY168" s="161" t="s">
        <v>157</v>
      </c>
      <c r="BK168" s="170">
        <f>SUM(BK169:BK186)</f>
        <v>0</v>
      </c>
    </row>
    <row r="169" spans="2:65" s="1" customFormat="1" ht="16.5" customHeight="1">
      <c r="B169" s="173"/>
      <c r="C169" s="174" t="s">
        <v>673</v>
      </c>
      <c r="D169" s="174" t="s">
        <v>160</v>
      </c>
      <c r="E169" s="175" t="s">
        <v>2950</v>
      </c>
      <c r="F169" s="176" t="s">
        <v>2951</v>
      </c>
      <c r="G169" s="177" t="s">
        <v>1383</v>
      </c>
      <c r="H169" s="178">
        <v>15</v>
      </c>
      <c r="I169" s="179"/>
      <c r="J169" s="180">
        <f aca="true" t="shared" si="60" ref="J169:J186">ROUND(I169*H169,2)</f>
        <v>0</v>
      </c>
      <c r="K169" s="176" t="s">
        <v>5</v>
      </c>
      <c r="L169" s="40"/>
      <c r="M169" s="181" t="s">
        <v>5</v>
      </c>
      <c r="N169" s="182" t="s">
        <v>44</v>
      </c>
      <c r="O169" s="41"/>
      <c r="P169" s="183">
        <f aca="true" t="shared" si="61" ref="P169:P186">O169*H169</f>
        <v>0</v>
      </c>
      <c r="Q169" s="183">
        <v>0</v>
      </c>
      <c r="R169" s="183">
        <f aca="true" t="shared" si="62" ref="R169:R186">Q169*H169</f>
        <v>0</v>
      </c>
      <c r="S169" s="183">
        <v>0</v>
      </c>
      <c r="T169" s="184">
        <f aca="true" t="shared" si="63" ref="T169:T186">S169*H169</f>
        <v>0</v>
      </c>
      <c r="AR169" s="23" t="s">
        <v>165</v>
      </c>
      <c r="AT169" s="23" t="s">
        <v>160</v>
      </c>
      <c r="AU169" s="23" t="s">
        <v>81</v>
      </c>
      <c r="AY169" s="23" t="s">
        <v>157</v>
      </c>
      <c r="BE169" s="185">
        <f aca="true" t="shared" si="64" ref="BE169:BE186">IF(N169="základní",J169,0)</f>
        <v>0</v>
      </c>
      <c r="BF169" s="185">
        <f aca="true" t="shared" si="65" ref="BF169:BF186">IF(N169="snížená",J169,0)</f>
        <v>0</v>
      </c>
      <c r="BG169" s="185">
        <f aca="true" t="shared" si="66" ref="BG169:BG186">IF(N169="zákl. přenesená",J169,0)</f>
        <v>0</v>
      </c>
      <c r="BH169" s="185">
        <f aca="true" t="shared" si="67" ref="BH169:BH186">IF(N169="sníž. přenesená",J169,0)</f>
        <v>0</v>
      </c>
      <c r="BI169" s="185">
        <f aca="true" t="shared" si="68" ref="BI169:BI186">IF(N169="nulová",J169,0)</f>
        <v>0</v>
      </c>
      <c r="BJ169" s="23" t="s">
        <v>81</v>
      </c>
      <c r="BK169" s="185">
        <f aca="true" t="shared" si="69" ref="BK169:BK186">ROUND(I169*H169,2)</f>
        <v>0</v>
      </c>
      <c r="BL169" s="23" t="s">
        <v>165</v>
      </c>
      <c r="BM169" s="23" t="s">
        <v>1040</v>
      </c>
    </row>
    <row r="170" spans="2:65" s="1" customFormat="1" ht="16.5" customHeight="1">
      <c r="B170" s="173"/>
      <c r="C170" s="174" t="s">
        <v>677</v>
      </c>
      <c r="D170" s="174" t="s">
        <v>160</v>
      </c>
      <c r="E170" s="175" t="s">
        <v>2952</v>
      </c>
      <c r="F170" s="176" t="s">
        <v>2953</v>
      </c>
      <c r="G170" s="177" t="s">
        <v>1383</v>
      </c>
      <c r="H170" s="178">
        <v>10</v>
      </c>
      <c r="I170" s="179"/>
      <c r="J170" s="180">
        <f t="shared" si="60"/>
        <v>0</v>
      </c>
      <c r="K170" s="176" t="s">
        <v>5</v>
      </c>
      <c r="L170" s="40"/>
      <c r="M170" s="181" t="s">
        <v>5</v>
      </c>
      <c r="N170" s="182" t="s">
        <v>44</v>
      </c>
      <c r="O170" s="41"/>
      <c r="P170" s="183">
        <f t="shared" si="61"/>
        <v>0</v>
      </c>
      <c r="Q170" s="183">
        <v>0</v>
      </c>
      <c r="R170" s="183">
        <f t="shared" si="62"/>
        <v>0</v>
      </c>
      <c r="S170" s="183">
        <v>0</v>
      </c>
      <c r="T170" s="184">
        <f t="shared" si="63"/>
        <v>0</v>
      </c>
      <c r="AR170" s="23" t="s">
        <v>165</v>
      </c>
      <c r="AT170" s="23" t="s">
        <v>160</v>
      </c>
      <c r="AU170" s="23" t="s">
        <v>81</v>
      </c>
      <c r="AY170" s="23" t="s">
        <v>157</v>
      </c>
      <c r="BE170" s="185">
        <f t="shared" si="64"/>
        <v>0</v>
      </c>
      <c r="BF170" s="185">
        <f t="shared" si="65"/>
        <v>0</v>
      </c>
      <c r="BG170" s="185">
        <f t="shared" si="66"/>
        <v>0</v>
      </c>
      <c r="BH170" s="185">
        <f t="shared" si="67"/>
        <v>0</v>
      </c>
      <c r="BI170" s="185">
        <f t="shared" si="68"/>
        <v>0</v>
      </c>
      <c r="BJ170" s="23" t="s">
        <v>81</v>
      </c>
      <c r="BK170" s="185">
        <f t="shared" si="69"/>
        <v>0</v>
      </c>
      <c r="BL170" s="23" t="s">
        <v>165</v>
      </c>
      <c r="BM170" s="23" t="s">
        <v>1049</v>
      </c>
    </row>
    <row r="171" spans="2:65" s="1" customFormat="1" ht="16.5" customHeight="1">
      <c r="B171" s="173"/>
      <c r="C171" s="174" t="s">
        <v>682</v>
      </c>
      <c r="D171" s="174" t="s">
        <v>160</v>
      </c>
      <c r="E171" s="175" t="s">
        <v>2954</v>
      </c>
      <c r="F171" s="176" t="s">
        <v>2955</v>
      </c>
      <c r="G171" s="177" t="s">
        <v>1383</v>
      </c>
      <c r="H171" s="178">
        <v>10</v>
      </c>
      <c r="I171" s="179"/>
      <c r="J171" s="180">
        <f t="shared" si="60"/>
        <v>0</v>
      </c>
      <c r="K171" s="176" t="s">
        <v>5</v>
      </c>
      <c r="L171" s="40"/>
      <c r="M171" s="181" t="s">
        <v>5</v>
      </c>
      <c r="N171" s="182" t="s">
        <v>44</v>
      </c>
      <c r="O171" s="41"/>
      <c r="P171" s="183">
        <f t="shared" si="61"/>
        <v>0</v>
      </c>
      <c r="Q171" s="183">
        <v>0</v>
      </c>
      <c r="R171" s="183">
        <f t="shared" si="62"/>
        <v>0</v>
      </c>
      <c r="S171" s="183">
        <v>0</v>
      </c>
      <c r="T171" s="184">
        <f t="shared" si="63"/>
        <v>0</v>
      </c>
      <c r="AR171" s="23" t="s">
        <v>165</v>
      </c>
      <c r="AT171" s="23" t="s">
        <v>160</v>
      </c>
      <c r="AU171" s="23" t="s">
        <v>81</v>
      </c>
      <c r="AY171" s="23" t="s">
        <v>157</v>
      </c>
      <c r="BE171" s="185">
        <f t="shared" si="64"/>
        <v>0</v>
      </c>
      <c r="BF171" s="185">
        <f t="shared" si="65"/>
        <v>0</v>
      </c>
      <c r="BG171" s="185">
        <f t="shared" si="66"/>
        <v>0</v>
      </c>
      <c r="BH171" s="185">
        <f t="shared" si="67"/>
        <v>0</v>
      </c>
      <c r="BI171" s="185">
        <f t="shared" si="68"/>
        <v>0</v>
      </c>
      <c r="BJ171" s="23" t="s">
        <v>81</v>
      </c>
      <c r="BK171" s="185">
        <f t="shared" si="69"/>
        <v>0</v>
      </c>
      <c r="BL171" s="23" t="s">
        <v>165</v>
      </c>
      <c r="BM171" s="23" t="s">
        <v>1059</v>
      </c>
    </row>
    <row r="172" spans="2:65" s="1" customFormat="1" ht="16.5" customHeight="1">
      <c r="B172" s="173"/>
      <c r="C172" s="174" t="s">
        <v>687</v>
      </c>
      <c r="D172" s="174" t="s">
        <v>160</v>
      </c>
      <c r="E172" s="175" t="s">
        <v>2956</v>
      </c>
      <c r="F172" s="176" t="s">
        <v>2957</v>
      </c>
      <c r="G172" s="177" t="s">
        <v>1383</v>
      </c>
      <c r="H172" s="178">
        <v>10</v>
      </c>
      <c r="I172" s="179"/>
      <c r="J172" s="180">
        <f t="shared" si="60"/>
        <v>0</v>
      </c>
      <c r="K172" s="176" t="s">
        <v>5</v>
      </c>
      <c r="L172" s="40"/>
      <c r="M172" s="181" t="s">
        <v>5</v>
      </c>
      <c r="N172" s="182" t="s">
        <v>44</v>
      </c>
      <c r="O172" s="41"/>
      <c r="P172" s="183">
        <f t="shared" si="61"/>
        <v>0</v>
      </c>
      <c r="Q172" s="183">
        <v>0</v>
      </c>
      <c r="R172" s="183">
        <f t="shared" si="62"/>
        <v>0</v>
      </c>
      <c r="S172" s="183">
        <v>0</v>
      </c>
      <c r="T172" s="184">
        <f t="shared" si="63"/>
        <v>0</v>
      </c>
      <c r="AR172" s="23" t="s">
        <v>165</v>
      </c>
      <c r="AT172" s="23" t="s">
        <v>160</v>
      </c>
      <c r="AU172" s="23" t="s">
        <v>81</v>
      </c>
      <c r="AY172" s="23" t="s">
        <v>157</v>
      </c>
      <c r="BE172" s="185">
        <f t="shared" si="64"/>
        <v>0</v>
      </c>
      <c r="BF172" s="185">
        <f t="shared" si="65"/>
        <v>0</v>
      </c>
      <c r="BG172" s="185">
        <f t="shared" si="66"/>
        <v>0</v>
      </c>
      <c r="BH172" s="185">
        <f t="shared" si="67"/>
        <v>0</v>
      </c>
      <c r="BI172" s="185">
        <f t="shared" si="68"/>
        <v>0</v>
      </c>
      <c r="BJ172" s="23" t="s">
        <v>81</v>
      </c>
      <c r="BK172" s="185">
        <f t="shared" si="69"/>
        <v>0</v>
      </c>
      <c r="BL172" s="23" t="s">
        <v>165</v>
      </c>
      <c r="BM172" s="23" t="s">
        <v>1069</v>
      </c>
    </row>
    <row r="173" spans="2:65" s="1" customFormat="1" ht="16.5" customHeight="1">
      <c r="B173" s="173"/>
      <c r="C173" s="174" t="s">
        <v>691</v>
      </c>
      <c r="D173" s="174" t="s">
        <v>160</v>
      </c>
      <c r="E173" s="175" t="s">
        <v>2958</v>
      </c>
      <c r="F173" s="176" t="s">
        <v>2959</v>
      </c>
      <c r="G173" s="177" t="s">
        <v>1383</v>
      </c>
      <c r="H173" s="178">
        <v>10</v>
      </c>
      <c r="I173" s="179"/>
      <c r="J173" s="180">
        <f t="shared" si="60"/>
        <v>0</v>
      </c>
      <c r="K173" s="176" t="s">
        <v>5</v>
      </c>
      <c r="L173" s="40"/>
      <c r="M173" s="181" t="s">
        <v>5</v>
      </c>
      <c r="N173" s="182" t="s">
        <v>44</v>
      </c>
      <c r="O173" s="41"/>
      <c r="P173" s="183">
        <f t="shared" si="61"/>
        <v>0</v>
      </c>
      <c r="Q173" s="183">
        <v>0</v>
      </c>
      <c r="R173" s="183">
        <f t="shared" si="62"/>
        <v>0</v>
      </c>
      <c r="S173" s="183">
        <v>0</v>
      </c>
      <c r="T173" s="184">
        <f t="shared" si="63"/>
        <v>0</v>
      </c>
      <c r="AR173" s="23" t="s">
        <v>165</v>
      </c>
      <c r="AT173" s="23" t="s">
        <v>160</v>
      </c>
      <c r="AU173" s="23" t="s">
        <v>81</v>
      </c>
      <c r="AY173" s="23" t="s">
        <v>157</v>
      </c>
      <c r="BE173" s="185">
        <f t="shared" si="64"/>
        <v>0</v>
      </c>
      <c r="BF173" s="185">
        <f t="shared" si="65"/>
        <v>0</v>
      </c>
      <c r="BG173" s="185">
        <f t="shared" si="66"/>
        <v>0</v>
      </c>
      <c r="BH173" s="185">
        <f t="shared" si="67"/>
        <v>0</v>
      </c>
      <c r="BI173" s="185">
        <f t="shared" si="68"/>
        <v>0</v>
      </c>
      <c r="BJ173" s="23" t="s">
        <v>81</v>
      </c>
      <c r="BK173" s="185">
        <f t="shared" si="69"/>
        <v>0</v>
      </c>
      <c r="BL173" s="23" t="s">
        <v>165</v>
      </c>
      <c r="BM173" s="23" t="s">
        <v>1079</v>
      </c>
    </row>
    <row r="174" spans="2:65" s="1" customFormat="1" ht="16.5" customHeight="1">
      <c r="B174" s="173"/>
      <c r="C174" s="174" t="s">
        <v>698</v>
      </c>
      <c r="D174" s="174" t="s">
        <v>160</v>
      </c>
      <c r="E174" s="175" t="s">
        <v>2960</v>
      </c>
      <c r="F174" s="176" t="s">
        <v>2961</v>
      </c>
      <c r="G174" s="177" t="s">
        <v>1383</v>
      </c>
      <c r="H174" s="178">
        <v>10</v>
      </c>
      <c r="I174" s="179"/>
      <c r="J174" s="180">
        <f t="shared" si="60"/>
        <v>0</v>
      </c>
      <c r="K174" s="176" t="s">
        <v>5</v>
      </c>
      <c r="L174" s="40"/>
      <c r="M174" s="181" t="s">
        <v>5</v>
      </c>
      <c r="N174" s="182" t="s">
        <v>44</v>
      </c>
      <c r="O174" s="41"/>
      <c r="P174" s="183">
        <f t="shared" si="61"/>
        <v>0</v>
      </c>
      <c r="Q174" s="183">
        <v>0</v>
      </c>
      <c r="R174" s="183">
        <f t="shared" si="62"/>
        <v>0</v>
      </c>
      <c r="S174" s="183">
        <v>0</v>
      </c>
      <c r="T174" s="184">
        <f t="shared" si="63"/>
        <v>0</v>
      </c>
      <c r="AR174" s="23" t="s">
        <v>165</v>
      </c>
      <c r="AT174" s="23" t="s">
        <v>160</v>
      </c>
      <c r="AU174" s="23" t="s">
        <v>81</v>
      </c>
      <c r="AY174" s="23" t="s">
        <v>157</v>
      </c>
      <c r="BE174" s="185">
        <f t="shared" si="64"/>
        <v>0</v>
      </c>
      <c r="BF174" s="185">
        <f t="shared" si="65"/>
        <v>0</v>
      </c>
      <c r="BG174" s="185">
        <f t="shared" si="66"/>
        <v>0</v>
      </c>
      <c r="BH174" s="185">
        <f t="shared" si="67"/>
        <v>0</v>
      </c>
      <c r="BI174" s="185">
        <f t="shared" si="68"/>
        <v>0</v>
      </c>
      <c r="BJ174" s="23" t="s">
        <v>81</v>
      </c>
      <c r="BK174" s="185">
        <f t="shared" si="69"/>
        <v>0</v>
      </c>
      <c r="BL174" s="23" t="s">
        <v>165</v>
      </c>
      <c r="BM174" s="23" t="s">
        <v>1089</v>
      </c>
    </row>
    <row r="175" spans="2:65" s="1" customFormat="1" ht="16.5" customHeight="1">
      <c r="B175" s="173"/>
      <c r="C175" s="174" t="s">
        <v>707</v>
      </c>
      <c r="D175" s="174" t="s">
        <v>160</v>
      </c>
      <c r="E175" s="175" t="s">
        <v>2962</v>
      </c>
      <c r="F175" s="176" t="s">
        <v>2963</v>
      </c>
      <c r="G175" s="177" t="s">
        <v>1383</v>
      </c>
      <c r="H175" s="178">
        <v>10</v>
      </c>
      <c r="I175" s="179"/>
      <c r="J175" s="180">
        <f t="shared" si="60"/>
        <v>0</v>
      </c>
      <c r="K175" s="176" t="s">
        <v>5</v>
      </c>
      <c r="L175" s="40"/>
      <c r="M175" s="181" t="s">
        <v>5</v>
      </c>
      <c r="N175" s="182" t="s">
        <v>44</v>
      </c>
      <c r="O175" s="41"/>
      <c r="P175" s="183">
        <f t="shared" si="61"/>
        <v>0</v>
      </c>
      <c r="Q175" s="183">
        <v>0</v>
      </c>
      <c r="R175" s="183">
        <f t="shared" si="62"/>
        <v>0</v>
      </c>
      <c r="S175" s="183">
        <v>0</v>
      </c>
      <c r="T175" s="184">
        <f t="shared" si="63"/>
        <v>0</v>
      </c>
      <c r="AR175" s="23" t="s">
        <v>165</v>
      </c>
      <c r="AT175" s="23" t="s">
        <v>160</v>
      </c>
      <c r="AU175" s="23" t="s">
        <v>81</v>
      </c>
      <c r="AY175" s="23" t="s">
        <v>157</v>
      </c>
      <c r="BE175" s="185">
        <f t="shared" si="64"/>
        <v>0</v>
      </c>
      <c r="BF175" s="185">
        <f t="shared" si="65"/>
        <v>0</v>
      </c>
      <c r="BG175" s="185">
        <f t="shared" si="66"/>
        <v>0</v>
      </c>
      <c r="BH175" s="185">
        <f t="shared" si="67"/>
        <v>0</v>
      </c>
      <c r="BI175" s="185">
        <f t="shared" si="68"/>
        <v>0</v>
      </c>
      <c r="BJ175" s="23" t="s">
        <v>81</v>
      </c>
      <c r="BK175" s="185">
        <f t="shared" si="69"/>
        <v>0</v>
      </c>
      <c r="BL175" s="23" t="s">
        <v>165</v>
      </c>
      <c r="BM175" s="23" t="s">
        <v>1131</v>
      </c>
    </row>
    <row r="176" spans="2:65" s="1" customFormat="1" ht="16.5" customHeight="1">
      <c r="B176" s="173"/>
      <c r="C176" s="174" t="s">
        <v>711</v>
      </c>
      <c r="D176" s="174" t="s">
        <v>160</v>
      </c>
      <c r="E176" s="175" t="s">
        <v>2964</v>
      </c>
      <c r="F176" s="176" t="s">
        <v>2965</v>
      </c>
      <c r="G176" s="177" t="s">
        <v>1383</v>
      </c>
      <c r="H176" s="178">
        <v>10</v>
      </c>
      <c r="I176" s="179"/>
      <c r="J176" s="180">
        <f t="shared" si="60"/>
        <v>0</v>
      </c>
      <c r="K176" s="176" t="s">
        <v>5</v>
      </c>
      <c r="L176" s="40"/>
      <c r="M176" s="181" t="s">
        <v>5</v>
      </c>
      <c r="N176" s="182" t="s">
        <v>44</v>
      </c>
      <c r="O176" s="41"/>
      <c r="P176" s="183">
        <f t="shared" si="61"/>
        <v>0</v>
      </c>
      <c r="Q176" s="183">
        <v>0</v>
      </c>
      <c r="R176" s="183">
        <f t="shared" si="62"/>
        <v>0</v>
      </c>
      <c r="S176" s="183">
        <v>0</v>
      </c>
      <c r="T176" s="184">
        <f t="shared" si="63"/>
        <v>0</v>
      </c>
      <c r="AR176" s="23" t="s">
        <v>165</v>
      </c>
      <c r="AT176" s="23" t="s">
        <v>160</v>
      </c>
      <c r="AU176" s="23" t="s">
        <v>81</v>
      </c>
      <c r="AY176" s="23" t="s">
        <v>157</v>
      </c>
      <c r="BE176" s="185">
        <f t="shared" si="64"/>
        <v>0</v>
      </c>
      <c r="BF176" s="185">
        <f t="shared" si="65"/>
        <v>0</v>
      </c>
      <c r="BG176" s="185">
        <f t="shared" si="66"/>
        <v>0</v>
      </c>
      <c r="BH176" s="185">
        <f t="shared" si="67"/>
        <v>0</v>
      </c>
      <c r="BI176" s="185">
        <f t="shared" si="68"/>
        <v>0</v>
      </c>
      <c r="BJ176" s="23" t="s">
        <v>81</v>
      </c>
      <c r="BK176" s="185">
        <f t="shared" si="69"/>
        <v>0</v>
      </c>
      <c r="BL176" s="23" t="s">
        <v>165</v>
      </c>
      <c r="BM176" s="23" t="s">
        <v>1140</v>
      </c>
    </row>
    <row r="177" spans="2:65" s="1" customFormat="1" ht="16.5" customHeight="1">
      <c r="B177" s="173"/>
      <c r="C177" s="174" t="s">
        <v>727</v>
      </c>
      <c r="D177" s="174" t="s">
        <v>160</v>
      </c>
      <c r="E177" s="175" t="s">
        <v>2966</v>
      </c>
      <c r="F177" s="176" t="s">
        <v>2967</v>
      </c>
      <c r="G177" s="177" t="s">
        <v>1383</v>
      </c>
      <c r="H177" s="178">
        <v>5</v>
      </c>
      <c r="I177" s="179"/>
      <c r="J177" s="180">
        <f t="shared" si="60"/>
        <v>0</v>
      </c>
      <c r="K177" s="176" t="s">
        <v>5</v>
      </c>
      <c r="L177" s="40"/>
      <c r="M177" s="181" t="s">
        <v>5</v>
      </c>
      <c r="N177" s="182" t="s">
        <v>44</v>
      </c>
      <c r="O177" s="41"/>
      <c r="P177" s="183">
        <f t="shared" si="61"/>
        <v>0</v>
      </c>
      <c r="Q177" s="183">
        <v>0</v>
      </c>
      <c r="R177" s="183">
        <f t="shared" si="62"/>
        <v>0</v>
      </c>
      <c r="S177" s="183">
        <v>0</v>
      </c>
      <c r="T177" s="184">
        <f t="shared" si="63"/>
        <v>0</v>
      </c>
      <c r="AR177" s="23" t="s">
        <v>165</v>
      </c>
      <c r="AT177" s="23" t="s">
        <v>160</v>
      </c>
      <c r="AU177" s="23" t="s">
        <v>81</v>
      </c>
      <c r="AY177" s="23" t="s">
        <v>157</v>
      </c>
      <c r="BE177" s="185">
        <f t="shared" si="64"/>
        <v>0</v>
      </c>
      <c r="BF177" s="185">
        <f t="shared" si="65"/>
        <v>0</v>
      </c>
      <c r="BG177" s="185">
        <f t="shared" si="66"/>
        <v>0</v>
      </c>
      <c r="BH177" s="185">
        <f t="shared" si="67"/>
        <v>0</v>
      </c>
      <c r="BI177" s="185">
        <f t="shared" si="68"/>
        <v>0</v>
      </c>
      <c r="BJ177" s="23" t="s">
        <v>81</v>
      </c>
      <c r="BK177" s="185">
        <f t="shared" si="69"/>
        <v>0</v>
      </c>
      <c r="BL177" s="23" t="s">
        <v>165</v>
      </c>
      <c r="BM177" s="23" t="s">
        <v>1148</v>
      </c>
    </row>
    <row r="178" spans="2:65" s="1" customFormat="1" ht="16.5" customHeight="1">
      <c r="B178" s="173"/>
      <c r="C178" s="174" t="s">
        <v>732</v>
      </c>
      <c r="D178" s="174" t="s">
        <v>160</v>
      </c>
      <c r="E178" s="175" t="s">
        <v>2968</v>
      </c>
      <c r="F178" s="176" t="s">
        <v>2969</v>
      </c>
      <c r="G178" s="177" t="s">
        <v>1383</v>
      </c>
      <c r="H178" s="178">
        <v>20</v>
      </c>
      <c r="I178" s="179"/>
      <c r="J178" s="180">
        <f t="shared" si="60"/>
        <v>0</v>
      </c>
      <c r="K178" s="176" t="s">
        <v>5</v>
      </c>
      <c r="L178" s="40"/>
      <c r="M178" s="181" t="s">
        <v>5</v>
      </c>
      <c r="N178" s="182" t="s">
        <v>44</v>
      </c>
      <c r="O178" s="41"/>
      <c r="P178" s="183">
        <f t="shared" si="61"/>
        <v>0</v>
      </c>
      <c r="Q178" s="183">
        <v>0</v>
      </c>
      <c r="R178" s="183">
        <f t="shared" si="62"/>
        <v>0</v>
      </c>
      <c r="S178" s="183">
        <v>0</v>
      </c>
      <c r="T178" s="184">
        <f t="shared" si="63"/>
        <v>0</v>
      </c>
      <c r="AR178" s="23" t="s">
        <v>165</v>
      </c>
      <c r="AT178" s="23" t="s">
        <v>160</v>
      </c>
      <c r="AU178" s="23" t="s">
        <v>81</v>
      </c>
      <c r="AY178" s="23" t="s">
        <v>157</v>
      </c>
      <c r="BE178" s="185">
        <f t="shared" si="64"/>
        <v>0</v>
      </c>
      <c r="BF178" s="185">
        <f t="shared" si="65"/>
        <v>0</v>
      </c>
      <c r="BG178" s="185">
        <f t="shared" si="66"/>
        <v>0</v>
      </c>
      <c r="BH178" s="185">
        <f t="shared" si="67"/>
        <v>0</v>
      </c>
      <c r="BI178" s="185">
        <f t="shared" si="68"/>
        <v>0</v>
      </c>
      <c r="BJ178" s="23" t="s">
        <v>81</v>
      </c>
      <c r="BK178" s="185">
        <f t="shared" si="69"/>
        <v>0</v>
      </c>
      <c r="BL178" s="23" t="s">
        <v>165</v>
      </c>
      <c r="BM178" s="23" t="s">
        <v>1195</v>
      </c>
    </row>
    <row r="179" spans="2:65" s="1" customFormat="1" ht="16.5" customHeight="1">
      <c r="B179" s="173"/>
      <c r="C179" s="174" t="s">
        <v>738</v>
      </c>
      <c r="D179" s="174" t="s">
        <v>160</v>
      </c>
      <c r="E179" s="175" t="s">
        <v>2970</v>
      </c>
      <c r="F179" s="176" t="s">
        <v>2971</v>
      </c>
      <c r="G179" s="177" t="s">
        <v>1383</v>
      </c>
      <c r="H179" s="178">
        <v>20</v>
      </c>
      <c r="I179" s="179"/>
      <c r="J179" s="180">
        <f t="shared" si="60"/>
        <v>0</v>
      </c>
      <c r="K179" s="176" t="s">
        <v>5</v>
      </c>
      <c r="L179" s="40"/>
      <c r="M179" s="181" t="s">
        <v>5</v>
      </c>
      <c r="N179" s="182" t="s">
        <v>44</v>
      </c>
      <c r="O179" s="41"/>
      <c r="P179" s="183">
        <f t="shared" si="61"/>
        <v>0</v>
      </c>
      <c r="Q179" s="183">
        <v>0</v>
      </c>
      <c r="R179" s="183">
        <f t="shared" si="62"/>
        <v>0</v>
      </c>
      <c r="S179" s="183">
        <v>0</v>
      </c>
      <c r="T179" s="184">
        <f t="shared" si="63"/>
        <v>0</v>
      </c>
      <c r="AR179" s="23" t="s">
        <v>165</v>
      </c>
      <c r="AT179" s="23" t="s">
        <v>160</v>
      </c>
      <c r="AU179" s="23" t="s">
        <v>81</v>
      </c>
      <c r="AY179" s="23" t="s">
        <v>157</v>
      </c>
      <c r="BE179" s="185">
        <f t="shared" si="64"/>
        <v>0</v>
      </c>
      <c r="BF179" s="185">
        <f t="shared" si="65"/>
        <v>0</v>
      </c>
      <c r="BG179" s="185">
        <f t="shared" si="66"/>
        <v>0</v>
      </c>
      <c r="BH179" s="185">
        <f t="shared" si="67"/>
        <v>0</v>
      </c>
      <c r="BI179" s="185">
        <f t="shared" si="68"/>
        <v>0</v>
      </c>
      <c r="BJ179" s="23" t="s">
        <v>81</v>
      </c>
      <c r="BK179" s="185">
        <f t="shared" si="69"/>
        <v>0</v>
      </c>
      <c r="BL179" s="23" t="s">
        <v>165</v>
      </c>
      <c r="BM179" s="23" t="s">
        <v>1203</v>
      </c>
    </row>
    <row r="180" spans="2:65" s="1" customFormat="1" ht="16.5" customHeight="1">
      <c r="B180" s="173"/>
      <c r="C180" s="174" t="s">
        <v>743</v>
      </c>
      <c r="D180" s="174" t="s">
        <v>160</v>
      </c>
      <c r="E180" s="175" t="s">
        <v>2972</v>
      </c>
      <c r="F180" s="176" t="s">
        <v>2973</v>
      </c>
      <c r="G180" s="177" t="s">
        <v>1383</v>
      </c>
      <c r="H180" s="178">
        <v>50</v>
      </c>
      <c r="I180" s="179"/>
      <c r="J180" s="180">
        <f t="shared" si="60"/>
        <v>0</v>
      </c>
      <c r="K180" s="176" t="s">
        <v>5</v>
      </c>
      <c r="L180" s="40"/>
      <c r="M180" s="181" t="s">
        <v>5</v>
      </c>
      <c r="N180" s="182" t="s">
        <v>44</v>
      </c>
      <c r="O180" s="41"/>
      <c r="P180" s="183">
        <f t="shared" si="61"/>
        <v>0</v>
      </c>
      <c r="Q180" s="183">
        <v>0</v>
      </c>
      <c r="R180" s="183">
        <f t="shared" si="62"/>
        <v>0</v>
      </c>
      <c r="S180" s="183">
        <v>0</v>
      </c>
      <c r="T180" s="184">
        <f t="shared" si="63"/>
        <v>0</v>
      </c>
      <c r="AR180" s="23" t="s">
        <v>165</v>
      </c>
      <c r="AT180" s="23" t="s">
        <v>160</v>
      </c>
      <c r="AU180" s="23" t="s">
        <v>81</v>
      </c>
      <c r="AY180" s="23" t="s">
        <v>157</v>
      </c>
      <c r="BE180" s="185">
        <f t="shared" si="64"/>
        <v>0</v>
      </c>
      <c r="BF180" s="185">
        <f t="shared" si="65"/>
        <v>0</v>
      </c>
      <c r="BG180" s="185">
        <f t="shared" si="66"/>
        <v>0</v>
      </c>
      <c r="BH180" s="185">
        <f t="shared" si="67"/>
        <v>0</v>
      </c>
      <c r="BI180" s="185">
        <f t="shared" si="68"/>
        <v>0</v>
      </c>
      <c r="BJ180" s="23" t="s">
        <v>81</v>
      </c>
      <c r="BK180" s="185">
        <f t="shared" si="69"/>
        <v>0</v>
      </c>
      <c r="BL180" s="23" t="s">
        <v>165</v>
      </c>
      <c r="BM180" s="23" t="s">
        <v>1214</v>
      </c>
    </row>
    <row r="181" spans="2:65" s="1" customFormat="1" ht="16.5" customHeight="1">
      <c r="B181" s="173"/>
      <c r="C181" s="174" t="s">
        <v>747</v>
      </c>
      <c r="D181" s="174" t="s">
        <v>160</v>
      </c>
      <c r="E181" s="175" t="s">
        <v>2974</v>
      </c>
      <c r="F181" s="176" t="s">
        <v>2975</v>
      </c>
      <c r="G181" s="177" t="s">
        <v>1383</v>
      </c>
      <c r="H181" s="178">
        <v>40</v>
      </c>
      <c r="I181" s="179"/>
      <c r="J181" s="180">
        <f t="shared" si="60"/>
        <v>0</v>
      </c>
      <c r="K181" s="176" t="s">
        <v>5</v>
      </c>
      <c r="L181" s="40"/>
      <c r="M181" s="181" t="s">
        <v>5</v>
      </c>
      <c r="N181" s="182" t="s">
        <v>44</v>
      </c>
      <c r="O181" s="41"/>
      <c r="P181" s="183">
        <f t="shared" si="61"/>
        <v>0</v>
      </c>
      <c r="Q181" s="183">
        <v>0</v>
      </c>
      <c r="R181" s="183">
        <f t="shared" si="62"/>
        <v>0</v>
      </c>
      <c r="S181" s="183">
        <v>0</v>
      </c>
      <c r="T181" s="184">
        <f t="shared" si="63"/>
        <v>0</v>
      </c>
      <c r="AR181" s="23" t="s">
        <v>165</v>
      </c>
      <c r="AT181" s="23" t="s">
        <v>160</v>
      </c>
      <c r="AU181" s="23" t="s">
        <v>81</v>
      </c>
      <c r="AY181" s="23" t="s">
        <v>157</v>
      </c>
      <c r="BE181" s="185">
        <f t="shared" si="64"/>
        <v>0</v>
      </c>
      <c r="BF181" s="185">
        <f t="shared" si="65"/>
        <v>0</v>
      </c>
      <c r="BG181" s="185">
        <f t="shared" si="66"/>
        <v>0</v>
      </c>
      <c r="BH181" s="185">
        <f t="shared" si="67"/>
        <v>0</v>
      </c>
      <c r="BI181" s="185">
        <f t="shared" si="68"/>
        <v>0</v>
      </c>
      <c r="BJ181" s="23" t="s">
        <v>81</v>
      </c>
      <c r="BK181" s="185">
        <f t="shared" si="69"/>
        <v>0</v>
      </c>
      <c r="BL181" s="23" t="s">
        <v>165</v>
      </c>
      <c r="BM181" s="23" t="s">
        <v>1224</v>
      </c>
    </row>
    <row r="182" spans="2:65" s="1" customFormat="1" ht="16.5" customHeight="1">
      <c r="B182" s="173"/>
      <c r="C182" s="174" t="s">
        <v>751</v>
      </c>
      <c r="D182" s="174" t="s">
        <v>160</v>
      </c>
      <c r="E182" s="175" t="s">
        <v>2976</v>
      </c>
      <c r="F182" s="176" t="s">
        <v>1747</v>
      </c>
      <c r="G182" s="177" t="s">
        <v>1383</v>
      </c>
      <c r="H182" s="178">
        <v>20</v>
      </c>
      <c r="I182" s="179"/>
      <c r="J182" s="180">
        <f t="shared" si="60"/>
        <v>0</v>
      </c>
      <c r="K182" s="176" t="s">
        <v>5</v>
      </c>
      <c r="L182" s="40"/>
      <c r="M182" s="181" t="s">
        <v>5</v>
      </c>
      <c r="N182" s="182" t="s">
        <v>44</v>
      </c>
      <c r="O182" s="41"/>
      <c r="P182" s="183">
        <f t="shared" si="61"/>
        <v>0</v>
      </c>
      <c r="Q182" s="183">
        <v>0</v>
      </c>
      <c r="R182" s="183">
        <f t="shared" si="62"/>
        <v>0</v>
      </c>
      <c r="S182" s="183">
        <v>0</v>
      </c>
      <c r="T182" s="184">
        <f t="shared" si="63"/>
        <v>0</v>
      </c>
      <c r="AR182" s="23" t="s">
        <v>165</v>
      </c>
      <c r="AT182" s="23" t="s">
        <v>160</v>
      </c>
      <c r="AU182" s="23" t="s">
        <v>81</v>
      </c>
      <c r="AY182" s="23" t="s">
        <v>157</v>
      </c>
      <c r="BE182" s="185">
        <f t="shared" si="64"/>
        <v>0</v>
      </c>
      <c r="BF182" s="185">
        <f t="shared" si="65"/>
        <v>0</v>
      </c>
      <c r="BG182" s="185">
        <f t="shared" si="66"/>
        <v>0</v>
      </c>
      <c r="BH182" s="185">
        <f t="shared" si="67"/>
        <v>0</v>
      </c>
      <c r="BI182" s="185">
        <f t="shared" si="68"/>
        <v>0</v>
      </c>
      <c r="BJ182" s="23" t="s">
        <v>81</v>
      </c>
      <c r="BK182" s="185">
        <f t="shared" si="69"/>
        <v>0</v>
      </c>
      <c r="BL182" s="23" t="s">
        <v>165</v>
      </c>
      <c r="BM182" s="23" t="s">
        <v>1256</v>
      </c>
    </row>
    <row r="183" spans="2:65" s="1" customFormat="1" ht="16.5" customHeight="1">
      <c r="B183" s="173"/>
      <c r="C183" s="174" t="s">
        <v>755</v>
      </c>
      <c r="D183" s="174" t="s">
        <v>160</v>
      </c>
      <c r="E183" s="175" t="s">
        <v>2977</v>
      </c>
      <c r="F183" s="176" t="s">
        <v>2978</v>
      </c>
      <c r="G183" s="177" t="s">
        <v>1383</v>
      </c>
      <c r="H183" s="178">
        <v>20</v>
      </c>
      <c r="I183" s="179"/>
      <c r="J183" s="180">
        <f t="shared" si="60"/>
        <v>0</v>
      </c>
      <c r="K183" s="176" t="s">
        <v>5</v>
      </c>
      <c r="L183" s="40"/>
      <c r="M183" s="181" t="s">
        <v>5</v>
      </c>
      <c r="N183" s="182" t="s">
        <v>44</v>
      </c>
      <c r="O183" s="41"/>
      <c r="P183" s="183">
        <f t="shared" si="61"/>
        <v>0</v>
      </c>
      <c r="Q183" s="183">
        <v>0</v>
      </c>
      <c r="R183" s="183">
        <f t="shared" si="62"/>
        <v>0</v>
      </c>
      <c r="S183" s="183">
        <v>0</v>
      </c>
      <c r="T183" s="184">
        <f t="shared" si="63"/>
        <v>0</v>
      </c>
      <c r="AR183" s="23" t="s">
        <v>165</v>
      </c>
      <c r="AT183" s="23" t="s">
        <v>160</v>
      </c>
      <c r="AU183" s="23" t="s">
        <v>81</v>
      </c>
      <c r="AY183" s="23" t="s">
        <v>157</v>
      </c>
      <c r="BE183" s="185">
        <f t="shared" si="64"/>
        <v>0</v>
      </c>
      <c r="BF183" s="185">
        <f t="shared" si="65"/>
        <v>0</v>
      </c>
      <c r="BG183" s="185">
        <f t="shared" si="66"/>
        <v>0</v>
      </c>
      <c r="BH183" s="185">
        <f t="shared" si="67"/>
        <v>0</v>
      </c>
      <c r="BI183" s="185">
        <f t="shared" si="68"/>
        <v>0</v>
      </c>
      <c r="BJ183" s="23" t="s">
        <v>81</v>
      </c>
      <c r="BK183" s="185">
        <f t="shared" si="69"/>
        <v>0</v>
      </c>
      <c r="BL183" s="23" t="s">
        <v>165</v>
      </c>
      <c r="BM183" s="23" t="s">
        <v>1266</v>
      </c>
    </row>
    <row r="184" spans="2:65" s="1" customFormat="1" ht="25.5" customHeight="1">
      <c r="B184" s="173"/>
      <c r="C184" s="174" t="s">
        <v>759</v>
      </c>
      <c r="D184" s="174" t="s">
        <v>160</v>
      </c>
      <c r="E184" s="175" t="s">
        <v>2979</v>
      </c>
      <c r="F184" s="176" t="s">
        <v>2980</v>
      </c>
      <c r="G184" s="177" t="s">
        <v>1383</v>
      </c>
      <c r="H184" s="178">
        <v>50</v>
      </c>
      <c r="I184" s="179"/>
      <c r="J184" s="180">
        <f t="shared" si="60"/>
        <v>0</v>
      </c>
      <c r="K184" s="176" t="s">
        <v>5</v>
      </c>
      <c r="L184" s="40"/>
      <c r="M184" s="181" t="s">
        <v>5</v>
      </c>
      <c r="N184" s="182" t="s">
        <v>44</v>
      </c>
      <c r="O184" s="41"/>
      <c r="P184" s="183">
        <f t="shared" si="61"/>
        <v>0</v>
      </c>
      <c r="Q184" s="183">
        <v>0</v>
      </c>
      <c r="R184" s="183">
        <f t="shared" si="62"/>
        <v>0</v>
      </c>
      <c r="S184" s="183">
        <v>0</v>
      </c>
      <c r="T184" s="184">
        <f t="shared" si="63"/>
        <v>0</v>
      </c>
      <c r="AR184" s="23" t="s">
        <v>165</v>
      </c>
      <c r="AT184" s="23" t="s">
        <v>160</v>
      </c>
      <c r="AU184" s="23" t="s">
        <v>81</v>
      </c>
      <c r="AY184" s="23" t="s">
        <v>157</v>
      </c>
      <c r="BE184" s="185">
        <f t="shared" si="64"/>
        <v>0</v>
      </c>
      <c r="BF184" s="185">
        <f t="shared" si="65"/>
        <v>0</v>
      </c>
      <c r="BG184" s="185">
        <f t="shared" si="66"/>
        <v>0</v>
      </c>
      <c r="BH184" s="185">
        <f t="shared" si="67"/>
        <v>0</v>
      </c>
      <c r="BI184" s="185">
        <f t="shared" si="68"/>
        <v>0</v>
      </c>
      <c r="BJ184" s="23" t="s">
        <v>81</v>
      </c>
      <c r="BK184" s="185">
        <f t="shared" si="69"/>
        <v>0</v>
      </c>
      <c r="BL184" s="23" t="s">
        <v>165</v>
      </c>
      <c r="BM184" s="23" t="s">
        <v>1277</v>
      </c>
    </row>
    <row r="185" spans="2:65" s="1" customFormat="1" ht="16.5" customHeight="1">
      <c r="B185" s="173"/>
      <c r="C185" s="174" t="s">
        <v>763</v>
      </c>
      <c r="D185" s="174" t="s">
        <v>160</v>
      </c>
      <c r="E185" s="175" t="s">
        <v>2981</v>
      </c>
      <c r="F185" s="176" t="s">
        <v>2982</v>
      </c>
      <c r="G185" s="177" t="s">
        <v>1383</v>
      </c>
      <c r="H185" s="178">
        <v>17</v>
      </c>
      <c r="I185" s="179"/>
      <c r="J185" s="180">
        <f t="shared" si="60"/>
        <v>0</v>
      </c>
      <c r="K185" s="176" t="s">
        <v>5</v>
      </c>
      <c r="L185" s="40"/>
      <c r="M185" s="181" t="s">
        <v>5</v>
      </c>
      <c r="N185" s="182" t="s">
        <v>44</v>
      </c>
      <c r="O185" s="41"/>
      <c r="P185" s="183">
        <f t="shared" si="61"/>
        <v>0</v>
      </c>
      <c r="Q185" s="183">
        <v>0</v>
      </c>
      <c r="R185" s="183">
        <f t="shared" si="62"/>
        <v>0</v>
      </c>
      <c r="S185" s="183">
        <v>0</v>
      </c>
      <c r="T185" s="184">
        <f t="shared" si="63"/>
        <v>0</v>
      </c>
      <c r="AR185" s="23" t="s">
        <v>165</v>
      </c>
      <c r="AT185" s="23" t="s">
        <v>160</v>
      </c>
      <c r="AU185" s="23" t="s">
        <v>81</v>
      </c>
      <c r="AY185" s="23" t="s">
        <v>157</v>
      </c>
      <c r="BE185" s="185">
        <f t="shared" si="64"/>
        <v>0</v>
      </c>
      <c r="BF185" s="185">
        <f t="shared" si="65"/>
        <v>0</v>
      </c>
      <c r="BG185" s="185">
        <f t="shared" si="66"/>
        <v>0</v>
      </c>
      <c r="BH185" s="185">
        <f t="shared" si="67"/>
        <v>0</v>
      </c>
      <c r="BI185" s="185">
        <f t="shared" si="68"/>
        <v>0</v>
      </c>
      <c r="BJ185" s="23" t="s">
        <v>81</v>
      </c>
      <c r="BK185" s="185">
        <f t="shared" si="69"/>
        <v>0</v>
      </c>
      <c r="BL185" s="23" t="s">
        <v>165</v>
      </c>
      <c r="BM185" s="23" t="s">
        <v>1287</v>
      </c>
    </row>
    <row r="186" spans="2:65" s="1" customFormat="1" ht="16.5" customHeight="1">
      <c r="B186" s="173"/>
      <c r="C186" s="174" t="s">
        <v>767</v>
      </c>
      <c r="D186" s="174" t="s">
        <v>160</v>
      </c>
      <c r="E186" s="175" t="s">
        <v>2983</v>
      </c>
      <c r="F186" s="176" t="s">
        <v>2984</v>
      </c>
      <c r="G186" s="177" t="s">
        <v>1383</v>
      </c>
      <c r="H186" s="178">
        <v>30</v>
      </c>
      <c r="I186" s="179"/>
      <c r="J186" s="180">
        <f t="shared" si="60"/>
        <v>0</v>
      </c>
      <c r="K186" s="176" t="s">
        <v>5</v>
      </c>
      <c r="L186" s="40"/>
      <c r="M186" s="181" t="s">
        <v>5</v>
      </c>
      <c r="N186" s="229" t="s">
        <v>44</v>
      </c>
      <c r="O186" s="230"/>
      <c r="P186" s="231">
        <f t="shared" si="61"/>
        <v>0</v>
      </c>
      <c r="Q186" s="231">
        <v>0</v>
      </c>
      <c r="R186" s="231">
        <f t="shared" si="62"/>
        <v>0</v>
      </c>
      <c r="S186" s="231">
        <v>0</v>
      </c>
      <c r="T186" s="232">
        <f t="shared" si="63"/>
        <v>0</v>
      </c>
      <c r="AR186" s="23" t="s">
        <v>165</v>
      </c>
      <c r="AT186" s="23" t="s">
        <v>160</v>
      </c>
      <c r="AU186" s="23" t="s">
        <v>81</v>
      </c>
      <c r="AY186" s="23" t="s">
        <v>157</v>
      </c>
      <c r="BE186" s="185">
        <f t="shared" si="64"/>
        <v>0</v>
      </c>
      <c r="BF186" s="185">
        <f t="shared" si="65"/>
        <v>0</v>
      </c>
      <c r="BG186" s="185">
        <f t="shared" si="66"/>
        <v>0</v>
      </c>
      <c r="BH186" s="185">
        <f t="shared" si="67"/>
        <v>0</v>
      </c>
      <c r="BI186" s="185">
        <f t="shared" si="68"/>
        <v>0</v>
      </c>
      <c r="BJ186" s="23" t="s">
        <v>81</v>
      </c>
      <c r="BK186" s="185">
        <f t="shared" si="69"/>
        <v>0</v>
      </c>
      <c r="BL186" s="23" t="s">
        <v>165</v>
      </c>
      <c r="BM186" s="23" t="s">
        <v>1297</v>
      </c>
    </row>
    <row r="187" spans="2:12" s="1" customFormat="1" ht="6.95" customHeight="1">
      <c r="B187" s="55"/>
      <c r="C187" s="56"/>
      <c r="D187" s="56"/>
      <c r="E187" s="56"/>
      <c r="F187" s="56"/>
      <c r="G187" s="56"/>
      <c r="H187" s="56"/>
      <c r="I187" s="126"/>
      <c r="J187" s="56"/>
      <c r="K187" s="56"/>
      <c r="L187" s="40"/>
    </row>
  </sheetData>
  <autoFilter ref="C85:K186"/>
  <mergeCells count="10">
    <mergeCell ref="J51:J52"/>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R131"/>
  <sheetViews>
    <sheetView showGridLines="0" workbookViewId="0" topLeftCell="A1">
      <pane ySplit="1" topLeftCell="A21" activePane="bottomLeft" state="frozen"/>
      <selection pane="bottomLeft" activeCell="Y56" sqref="Y56"/>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99"/>
      <c r="C1" s="99"/>
      <c r="D1" s="100" t="s">
        <v>1</v>
      </c>
      <c r="E1" s="99"/>
      <c r="F1" s="101" t="s">
        <v>105</v>
      </c>
      <c r="G1" s="352" t="s">
        <v>106</v>
      </c>
      <c r="H1" s="352"/>
      <c r="I1" s="102"/>
      <c r="J1" s="101" t="s">
        <v>107</v>
      </c>
      <c r="K1" s="100" t="s">
        <v>108</v>
      </c>
      <c r="L1" s="101" t="s">
        <v>109</v>
      </c>
      <c r="M1" s="101"/>
      <c r="N1" s="101"/>
      <c r="O1" s="101"/>
      <c r="P1" s="101"/>
      <c r="Q1" s="101"/>
      <c r="R1" s="101"/>
      <c r="S1" s="101"/>
      <c r="T1" s="10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19" t="s">
        <v>8</v>
      </c>
      <c r="M2" s="320"/>
      <c r="N2" s="320"/>
      <c r="O2" s="320"/>
      <c r="P2" s="320"/>
      <c r="Q2" s="320"/>
      <c r="R2" s="320"/>
      <c r="S2" s="320"/>
      <c r="T2" s="320"/>
      <c r="U2" s="320"/>
      <c r="V2" s="320"/>
      <c r="AT2" s="23" t="s">
        <v>101</v>
      </c>
    </row>
    <row r="3" spans="2:46" ht="6.95" customHeight="1">
      <c r="B3" s="24"/>
      <c r="C3" s="25"/>
      <c r="D3" s="25"/>
      <c r="E3" s="25"/>
      <c r="F3" s="25"/>
      <c r="G3" s="25"/>
      <c r="H3" s="25"/>
      <c r="I3" s="103"/>
      <c r="J3" s="25"/>
      <c r="K3" s="26"/>
      <c r="AT3" s="23" t="s">
        <v>83</v>
      </c>
    </row>
    <row r="4" spans="2:46" ht="36.95" customHeight="1">
      <c r="B4" s="27"/>
      <c r="C4" s="28"/>
      <c r="D4" s="29" t="s">
        <v>110</v>
      </c>
      <c r="E4" s="28"/>
      <c r="F4" s="28"/>
      <c r="G4" s="28"/>
      <c r="H4" s="28"/>
      <c r="I4" s="104"/>
      <c r="J4" s="28"/>
      <c r="K4" s="30"/>
      <c r="M4" s="31" t="s">
        <v>13</v>
      </c>
      <c r="AT4" s="23" t="s">
        <v>6</v>
      </c>
    </row>
    <row r="5" spans="2:11" ht="6.95" customHeight="1">
      <c r="B5" s="27"/>
      <c r="C5" s="28"/>
      <c r="D5" s="28"/>
      <c r="E5" s="28"/>
      <c r="F5" s="28"/>
      <c r="G5" s="28"/>
      <c r="H5" s="28"/>
      <c r="I5" s="104"/>
      <c r="J5" s="28"/>
      <c r="K5" s="30"/>
    </row>
    <row r="6" spans="2:11" ht="15">
      <c r="B6" s="27"/>
      <c r="C6" s="28"/>
      <c r="D6" s="36" t="s">
        <v>19</v>
      </c>
      <c r="E6" s="28"/>
      <c r="F6" s="28"/>
      <c r="G6" s="28"/>
      <c r="H6" s="28"/>
      <c r="I6" s="104"/>
      <c r="J6" s="28"/>
      <c r="K6" s="30"/>
    </row>
    <row r="7" spans="2:11" ht="16.5" customHeight="1">
      <c r="B7" s="27"/>
      <c r="C7" s="28"/>
      <c r="D7" s="28"/>
      <c r="E7" s="353" t="str">
        <f>'Rekapitulace stavby'!K6</f>
        <v>Stavební úpravy 2.NP - 3.NP pavilonu A přestavba dětského oddělení na LDN - 2.část - 2.NP</v>
      </c>
      <c r="F7" s="354"/>
      <c r="G7" s="354"/>
      <c r="H7" s="354"/>
      <c r="I7" s="104"/>
      <c r="J7" s="28"/>
      <c r="K7" s="30"/>
    </row>
    <row r="8" spans="2:11" s="1" customFormat="1" ht="15">
      <c r="B8" s="40"/>
      <c r="C8" s="41"/>
      <c r="D8" s="36" t="s">
        <v>111</v>
      </c>
      <c r="E8" s="41"/>
      <c r="F8" s="41"/>
      <c r="G8" s="41"/>
      <c r="H8" s="41"/>
      <c r="I8" s="105"/>
      <c r="J8" s="41"/>
      <c r="K8" s="44"/>
    </row>
    <row r="9" spans="2:11" s="1" customFormat="1" ht="36.95" customHeight="1">
      <c r="B9" s="40"/>
      <c r="C9" s="41"/>
      <c r="D9" s="41"/>
      <c r="E9" s="355" t="s">
        <v>2985</v>
      </c>
      <c r="F9" s="356"/>
      <c r="G9" s="356"/>
      <c r="H9" s="356"/>
      <c r="I9" s="105"/>
      <c r="J9" s="41"/>
      <c r="K9" s="44"/>
    </row>
    <row r="10" spans="2:11" s="1" customFormat="1" ht="13.5">
      <c r="B10" s="40"/>
      <c r="C10" s="41"/>
      <c r="D10" s="41"/>
      <c r="E10" s="41"/>
      <c r="F10" s="41"/>
      <c r="G10" s="41"/>
      <c r="H10" s="41"/>
      <c r="I10" s="105"/>
      <c r="J10" s="41"/>
      <c r="K10" s="44"/>
    </row>
    <row r="11" spans="2:11" s="1" customFormat="1" ht="14.45" customHeight="1">
      <c r="B11" s="40"/>
      <c r="C11" s="41"/>
      <c r="D11" s="36" t="s">
        <v>21</v>
      </c>
      <c r="E11" s="41"/>
      <c r="F11" s="34" t="s">
        <v>5</v>
      </c>
      <c r="G11" s="41"/>
      <c r="H11" s="41"/>
      <c r="I11" s="106" t="s">
        <v>23</v>
      </c>
      <c r="J11" s="34" t="s">
        <v>5</v>
      </c>
      <c r="K11" s="44"/>
    </row>
    <row r="12" spans="2:11" s="1" customFormat="1" ht="14.45" customHeight="1">
      <c r="B12" s="40"/>
      <c r="C12" s="41"/>
      <c r="D12" s="36" t="s">
        <v>24</v>
      </c>
      <c r="E12" s="41"/>
      <c r="F12" s="34" t="s">
        <v>25</v>
      </c>
      <c r="G12" s="41"/>
      <c r="H12" s="41"/>
      <c r="I12" s="106" t="s">
        <v>26</v>
      </c>
      <c r="J12" s="107" t="str">
        <f>'Rekapitulace stavby'!AN8</f>
        <v>27. 12. 2018</v>
      </c>
      <c r="K12" s="44"/>
    </row>
    <row r="13" spans="2:11" s="1" customFormat="1" ht="10.9" customHeight="1">
      <c r="B13" s="40"/>
      <c r="C13" s="41"/>
      <c r="D13" s="41"/>
      <c r="E13" s="41"/>
      <c r="F13" s="41"/>
      <c r="G13" s="41"/>
      <c r="H13" s="41"/>
      <c r="I13" s="105"/>
      <c r="J13" s="41"/>
      <c r="K13" s="44"/>
    </row>
    <row r="14" spans="2:11" s="1" customFormat="1" ht="14.45" customHeight="1">
      <c r="B14" s="40"/>
      <c r="C14" s="41"/>
      <c r="D14" s="36" t="s">
        <v>28</v>
      </c>
      <c r="E14" s="41"/>
      <c r="F14" s="41"/>
      <c r="G14" s="41"/>
      <c r="H14" s="41"/>
      <c r="I14" s="106" t="s">
        <v>29</v>
      </c>
      <c r="J14" s="34" t="str">
        <f>IF('Rekapitulace stavby'!AN10="","",'Rekapitulace stavby'!AN10)</f>
        <v/>
      </c>
      <c r="K14" s="44"/>
    </row>
    <row r="15" spans="2:11" s="1" customFormat="1" ht="18" customHeight="1">
      <c r="B15" s="40"/>
      <c r="C15" s="41"/>
      <c r="D15" s="41"/>
      <c r="E15" s="34" t="str">
        <f>IF('Rekapitulace stavby'!E11="","",'Rekapitulace stavby'!E11)</f>
        <v xml:space="preserve"> </v>
      </c>
      <c r="F15" s="41"/>
      <c r="G15" s="41"/>
      <c r="H15" s="41"/>
      <c r="I15" s="106" t="s">
        <v>31</v>
      </c>
      <c r="J15" s="34" t="str">
        <f>IF('Rekapitulace stavby'!AN11="","",'Rekapitulace stavby'!AN11)</f>
        <v/>
      </c>
      <c r="K15" s="44"/>
    </row>
    <row r="16" spans="2:11" s="1" customFormat="1" ht="6.95" customHeight="1">
      <c r="B16" s="40"/>
      <c r="C16" s="41"/>
      <c r="D16" s="41"/>
      <c r="E16" s="41"/>
      <c r="F16" s="41"/>
      <c r="G16" s="41"/>
      <c r="H16" s="41"/>
      <c r="I16" s="105"/>
      <c r="J16" s="41"/>
      <c r="K16" s="44"/>
    </row>
    <row r="17" spans="2:11" s="1" customFormat="1" ht="14.45" customHeight="1">
      <c r="B17" s="40"/>
      <c r="C17" s="41"/>
      <c r="D17" s="36" t="s">
        <v>32</v>
      </c>
      <c r="E17" s="41"/>
      <c r="F17" s="41"/>
      <c r="G17" s="41"/>
      <c r="H17" s="41"/>
      <c r="I17" s="106" t="s">
        <v>29</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06" t="s">
        <v>31</v>
      </c>
      <c r="J18" s="34" t="str">
        <f>IF('Rekapitulace stavby'!AN14="Vyplň údaj","",IF('Rekapitulace stavby'!AN14="","",'Rekapitulace stavby'!AN14))</f>
        <v/>
      </c>
      <c r="K18" s="44"/>
    </row>
    <row r="19" spans="2:11" s="1" customFormat="1" ht="6.95" customHeight="1">
      <c r="B19" s="40"/>
      <c r="C19" s="41"/>
      <c r="D19" s="41"/>
      <c r="E19" s="41"/>
      <c r="F19" s="41"/>
      <c r="G19" s="41"/>
      <c r="H19" s="41"/>
      <c r="I19" s="105"/>
      <c r="J19" s="41"/>
      <c r="K19" s="44"/>
    </row>
    <row r="20" spans="2:11" s="1" customFormat="1" ht="14.45" customHeight="1">
      <c r="B20" s="40"/>
      <c r="C20" s="41"/>
      <c r="D20" s="36" t="s">
        <v>34</v>
      </c>
      <c r="E20" s="41"/>
      <c r="F20" s="41"/>
      <c r="G20" s="41"/>
      <c r="H20" s="41"/>
      <c r="I20" s="106" t="s">
        <v>29</v>
      </c>
      <c r="J20" s="34" t="s">
        <v>5</v>
      </c>
      <c r="K20" s="44"/>
    </row>
    <row r="21" spans="2:11" s="1" customFormat="1" ht="18" customHeight="1">
      <c r="B21" s="40"/>
      <c r="C21" s="41"/>
      <c r="D21" s="41"/>
      <c r="E21" s="34" t="s">
        <v>35</v>
      </c>
      <c r="F21" s="41"/>
      <c r="G21" s="41"/>
      <c r="H21" s="41"/>
      <c r="I21" s="106" t="s">
        <v>31</v>
      </c>
      <c r="J21" s="34" t="s">
        <v>5</v>
      </c>
      <c r="K21" s="44"/>
    </row>
    <row r="22" spans="2:11" s="1" customFormat="1" ht="6.95" customHeight="1">
      <c r="B22" s="40"/>
      <c r="C22" s="41"/>
      <c r="D22" s="41"/>
      <c r="E22" s="41"/>
      <c r="F22" s="41"/>
      <c r="G22" s="41"/>
      <c r="H22" s="41"/>
      <c r="I22" s="105"/>
      <c r="J22" s="41"/>
      <c r="K22" s="44"/>
    </row>
    <row r="23" spans="2:11" s="1" customFormat="1" ht="14.45" customHeight="1">
      <c r="B23" s="40"/>
      <c r="C23" s="41"/>
      <c r="D23" s="36" t="s">
        <v>37</v>
      </c>
      <c r="E23" s="41"/>
      <c r="F23" s="41"/>
      <c r="G23" s="41"/>
      <c r="H23" s="41"/>
      <c r="I23" s="105"/>
      <c r="J23" s="41"/>
      <c r="K23" s="44"/>
    </row>
    <row r="24" spans="2:11" s="6" customFormat="1" ht="71.25" customHeight="1">
      <c r="B24" s="108"/>
      <c r="C24" s="109"/>
      <c r="D24" s="109"/>
      <c r="E24" s="326" t="s">
        <v>38</v>
      </c>
      <c r="F24" s="326"/>
      <c r="G24" s="326"/>
      <c r="H24" s="326"/>
      <c r="I24" s="110"/>
      <c r="J24" s="109"/>
      <c r="K24" s="111"/>
    </row>
    <row r="25" spans="2:11" s="1" customFormat="1" ht="6.95" customHeight="1">
      <c r="B25" s="40"/>
      <c r="C25" s="41"/>
      <c r="D25" s="41"/>
      <c r="E25" s="41"/>
      <c r="F25" s="41"/>
      <c r="G25" s="41"/>
      <c r="H25" s="41"/>
      <c r="I25" s="105"/>
      <c r="J25" s="41"/>
      <c r="K25" s="44"/>
    </row>
    <row r="26" spans="2:11" s="1" customFormat="1" ht="6.95" customHeight="1">
      <c r="B26" s="40"/>
      <c r="C26" s="41"/>
      <c r="D26" s="67"/>
      <c r="E26" s="67"/>
      <c r="F26" s="67"/>
      <c r="G26" s="67"/>
      <c r="H26" s="67"/>
      <c r="I26" s="112"/>
      <c r="J26" s="67"/>
      <c r="K26" s="113"/>
    </row>
    <row r="27" spans="2:11" s="1" customFormat="1" ht="25.35" customHeight="1">
      <c r="B27" s="40"/>
      <c r="C27" s="41"/>
      <c r="D27" s="114" t="s">
        <v>39</v>
      </c>
      <c r="E27" s="41"/>
      <c r="F27" s="41"/>
      <c r="G27" s="41"/>
      <c r="H27" s="41"/>
      <c r="I27" s="105"/>
      <c r="J27" s="115">
        <f>ROUND(J80,2)</f>
        <v>0</v>
      </c>
      <c r="K27" s="44"/>
    </row>
    <row r="28" spans="2:11" s="1" customFormat="1" ht="6.95" customHeight="1">
      <c r="B28" s="40"/>
      <c r="C28" s="41"/>
      <c r="D28" s="67"/>
      <c r="E28" s="67"/>
      <c r="F28" s="67"/>
      <c r="G28" s="67"/>
      <c r="H28" s="67"/>
      <c r="I28" s="112"/>
      <c r="J28" s="67"/>
      <c r="K28" s="113"/>
    </row>
    <row r="29" spans="2:11" s="1" customFormat="1" ht="14.45" customHeight="1">
      <c r="B29" s="40"/>
      <c r="C29" s="41"/>
      <c r="D29" s="41"/>
      <c r="E29" s="41"/>
      <c r="F29" s="45" t="s">
        <v>41</v>
      </c>
      <c r="G29" s="41"/>
      <c r="H29" s="41"/>
      <c r="I29" s="116" t="s">
        <v>40</v>
      </c>
      <c r="J29" s="45" t="s">
        <v>42</v>
      </c>
      <c r="K29" s="44"/>
    </row>
    <row r="30" spans="2:11" s="1" customFormat="1" ht="14.45" customHeight="1">
      <c r="B30" s="40"/>
      <c r="C30" s="41"/>
      <c r="D30" s="48" t="s">
        <v>43</v>
      </c>
      <c r="E30" s="48" t="s">
        <v>44</v>
      </c>
      <c r="F30" s="117">
        <f>ROUND(SUM(BE80:BE130),2)</f>
        <v>0</v>
      </c>
      <c r="G30" s="41"/>
      <c r="H30" s="41"/>
      <c r="I30" s="118">
        <v>0.21</v>
      </c>
      <c r="J30" s="117">
        <f>ROUND(ROUND((SUM(BE80:BE130)),2)*I30,2)</f>
        <v>0</v>
      </c>
      <c r="K30" s="44"/>
    </row>
    <row r="31" spans="2:11" s="1" customFormat="1" ht="14.45" customHeight="1">
      <c r="B31" s="40"/>
      <c r="C31" s="41"/>
      <c r="D31" s="41"/>
      <c r="E31" s="48" t="s">
        <v>45</v>
      </c>
      <c r="F31" s="117">
        <f>ROUND(SUM(BF80:BF130),2)</f>
        <v>0</v>
      </c>
      <c r="G31" s="41"/>
      <c r="H31" s="41"/>
      <c r="I31" s="118">
        <v>0.15</v>
      </c>
      <c r="J31" s="117">
        <f>ROUND(ROUND((SUM(BF80:BF130)),2)*I31,2)</f>
        <v>0</v>
      </c>
      <c r="K31" s="44"/>
    </row>
    <row r="32" spans="2:11" s="1" customFormat="1" ht="14.45" customHeight="1" hidden="1">
      <c r="B32" s="40"/>
      <c r="C32" s="41"/>
      <c r="D32" s="41"/>
      <c r="E32" s="48" t="s">
        <v>46</v>
      </c>
      <c r="F32" s="117">
        <f>ROUND(SUM(BG80:BG130),2)</f>
        <v>0</v>
      </c>
      <c r="G32" s="41"/>
      <c r="H32" s="41"/>
      <c r="I32" s="118">
        <v>0.21</v>
      </c>
      <c r="J32" s="117">
        <v>0</v>
      </c>
      <c r="K32" s="44"/>
    </row>
    <row r="33" spans="2:11" s="1" customFormat="1" ht="14.45" customHeight="1" hidden="1">
      <c r="B33" s="40"/>
      <c r="C33" s="41"/>
      <c r="D33" s="41"/>
      <c r="E33" s="48" t="s">
        <v>47</v>
      </c>
      <c r="F33" s="117">
        <f>ROUND(SUM(BH80:BH130),2)</f>
        <v>0</v>
      </c>
      <c r="G33" s="41"/>
      <c r="H33" s="41"/>
      <c r="I33" s="118">
        <v>0.15</v>
      </c>
      <c r="J33" s="117">
        <v>0</v>
      </c>
      <c r="K33" s="44"/>
    </row>
    <row r="34" spans="2:11" s="1" customFormat="1" ht="14.45" customHeight="1" hidden="1">
      <c r="B34" s="40"/>
      <c r="C34" s="41"/>
      <c r="D34" s="41"/>
      <c r="E34" s="48" t="s">
        <v>48</v>
      </c>
      <c r="F34" s="117">
        <f>ROUND(SUM(BI80:BI130),2)</f>
        <v>0</v>
      </c>
      <c r="G34" s="41"/>
      <c r="H34" s="41"/>
      <c r="I34" s="118">
        <v>0</v>
      </c>
      <c r="J34" s="117">
        <v>0</v>
      </c>
      <c r="K34" s="44"/>
    </row>
    <row r="35" spans="2:11" s="1" customFormat="1" ht="6.95" customHeight="1">
      <c r="B35" s="40"/>
      <c r="C35" s="41"/>
      <c r="D35" s="41"/>
      <c r="E35" s="41"/>
      <c r="F35" s="41"/>
      <c r="G35" s="41"/>
      <c r="H35" s="41"/>
      <c r="I35" s="105"/>
      <c r="J35" s="41"/>
      <c r="K35" s="44"/>
    </row>
    <row r="36" spans="2:11" s="1" customFormat="1" ht="25.35" customHeight="1">
      <c r="B36" s="40"/>
      <c r="C36" s="119"/>
      <c r="D36" s="120" t="s">
        <v>49</v>
      </c>
      <c r="E36" s="70"/>
      <c r="F36" s="70"/>
      <c r="G36" s="121" t="s">
        <v>50</v>
      </c>
      <c r="H36" s="122" t="s">
        <v>51</v>
      </c>
      <c r="I36" s="123"/>
      <c r="J36" s="124">
        <f>SUM(J27:J34)</f>
        <v>0</v>
      </c>
      <c r="K36" s="125"/>
    </row>
    <row r="37" spans="2:11" s="1" customFormat="1" ht="14.45" customHeight="1">
      <c r="B37" s="55"/>
      <c r="C37" s="56"/>
      <c r="D37" s="56"/>
      <c r="E37" s="56"/>
      <c r="F37" s="56"/>
      <c r="G37" s="56"/>
      <c r="H37" s="56"/>
      <c r="I37" s="126"/>
      <c r="J37" s="56"/>
      <c r="K37" s="57"/>
    </row>
    <row r="41" spans="2:11" s="1" customFormat="1" ht="6.95" customHeight="1">
      <c r="B41" s="58"/>
      <c r="C41" s="59"/>
      <c r="D41" s="59"/>
      <c r="E41" s="59"/>
      <c r="F41" s="59"/>
      <c r="G41" s="59"/>
      <c r="H41" s="59"/>
      <c r="I41" s="127"/>
      <c r="J41" s="59"/>
      <c r="K41" s="128"/>
    </row>
    <row r="42" spans="2:11" s="1" customFormat="1" ht="36.95" customHeight="1">
      <c r="B42" s="40"/>
      <c r="C42" s="29" t="s">
        <v>113</v>
      </c>
      <c r="D42" s="41"/>
      <c r="E42" s="41"/>
      <c r="F42" s="41"/>
      <c r="G42" s="41"/>
      <c r="H42" s="41"/>
      <c r="I42" s="105"/>
      <c r="J42" s="41"/>
      <c r="K42" s="44"/>
    </row>
    <row r="43" spans="2:11" s="1" customFormat="1" ht="6.95" customHeight="1">
      <c r="B43" s="40"/>
      <c r="C43" s="41"/>
      <c r="D43" s="41"/>
      <c r="E43" s="41"/>
      <c r="F43" s="41"/>
      <c r="G43" s="41"/>
      <c r="H43" s="41"/>
      <c r="I43" s="105"/>
      <c r="J43" s="41"/>
      <c r="K43" s="44"/>
    </row>
    <row r="44" spans="2:11" s="1" customFormat="1" ht="14.45" customHeight="1">
      <c r="B44" s="40"/>
      <c r="C44" s="36" t="s">
        <v>19</v>
      </c>
      <c r="D44" s="41"/>
      <c r="E44" s="41"/>
      <c r="F44" s="41"/>
      <c r="G44" s="41"/>
      <c r="H44" s="41"/>
      <c r="I44" s="105"/>
      <c r="J44" s="41"/>
      <c r="K44" s="44"/>
    </row>
    <row r="45" spans="2:11" s="1" customFormat="1" ht="16.5" customHeight="1">
      <c r="B45" s="40"/>
      <c r="C45" s="41"/>
      <c r="D45" s="41"/>
      <c r="E45" s="353" t="str">
        <f>E7</f>
        <v>Stavební úpravy 2.NP - 3.NP pavilonu A přestavba dětského oddělení na LDN - 2.část - 2.NP</v>
      </c>
      <c r="F45" s="354"/>
      <c r="G45" s="354"/>
      <c r="H45" s="354"/>
      <c r="I45" s="105"/>
      <c r="J45" s="41"/>
      <c r="K45" s="44"/>
    </row>
    <row r="46" spans="2:11" s="1" customFormat="1" ht="14.45" customHeight="1">
      <c r="B46" s="40"/>
      <c r="C46" s="36" t="s">
        <v>111</v>
      </c>
      <c r="D46" s="41"/>
      <c r="E46" s="41"/>
      <c r="F46" s="41"/>
      <c r="G46" s="41"/>
      <c r="H46" s="41"/>
      <c r="I46" s="105"/>
      <c r="J46" s="41"/>
      <c r="K46" s="44"/>
    </row>
    <row r="47" spans="2:11" s="1" customFormat="1" ht="17.25" customHeight="1">
      <c r="B47" s="40"/>
      <c r="C47" s="41"/>
      <c r="D47" s="41"/>
      <c r="E47" s="355" t="str">
        <f>E9</f>
        <v>07 - VZT</v>
      </c>
      <c r="F47" s="356"/>
      <c r="G47" s="356"/>
      <c r="H47" s="356"/>
      <c r="I47" s="105"/>
      <c r="J47" s="41"/>
      <c r="K47" s="44"/>
    </row>
    <row r="48" spans="2:11" s="1" customFormat="1" ht="6.95" customHeight="1">
      <c r="B48" s="40"/>
      <c r="C48" s="41"/>
      <c r="D48" s="41"/>
      <c r="E48" s="41"/>
      <c r="F48" s="41"/>
      <c r="G48" s="41"/>
      <c r="H48" s="41"/>
      <c r="I48" s="105"/>
      <c r="J48" s="41"/>
      <c r="K48" s="44"/>
    </row>
    <row r="49" spans="2:11" s="1" customFormat="1" ht="18" customHeight="1">
      <c r="B49" s="40"/>
      <c r="C49" s="36" t="s">
        <v>24</v>
      </c>
      <c r="D49" s="41"/>
      <c r="E49" s="41"/>
      <c r="F49" s="34" t="str">
        <f>F12</f>
        <v>Jindřichův Hradec</v>
      </c>
      <c r="G49" s="41"/>
      <c r="H49" s="41"/>
      <c r="I49" s="106" t="s">
        <v>26</v>
      </c>
      <c r="J49" s="107" t="str">
        <f>IF(J12="","",J12)</f>
        <v>27. 12. 2018</v>
      </c>
      <c r="K49" s="44"/>
    </row>
    <row r="50" spans="2:11" s="1" customFormat="1" ht="6.95" customHeight="1">
      <c r="B50" s="40"/>
      <c r="C50" s="41"/>
      <c r="D50" s="41"/>
      <c r="E50" s="41"/>
      <c r="F50" s="41"/>
      <c r="G50" s="41"/>
      <c r="H50" s="41"/>
      <c r="I50" s="105"/>
      <c r="J50" s="41"/>
      <c r="K50" s="44"/>
    </row>
    <row r="51" spans="2:11" s="1" customFormat="1" ht="15">
      <c r="B51" s="40"/>
      <c r="C51" s="36" t="s">
        <v>28</v>
      </c>
      <c r="D51" s="41"/>
      <c r="E51" s="41"/>
      <c r="F51" s="34" t="str">
        <f>E15</f>
        <v xml:space="preserve"> </v>
      </c>
      <c r="G51" s="41"/>
      <c r="H51" s="41"/>
      <c r="I51" s="106" t="s">
        <v>34</v>
      </c>
      <c r="J51" s="326" t="str">
        <f>E21</f>
        <v>ATELIER G+G s.r.o.</v>
      </c>
      <c r="K51" s="44"/>
    </row>
    <row r="52" spans="2:11" s="1" customFormat="1" ht="14.45" customHeight="1">
      <c r="B52" s="40"/>
      <c r="C52" s="36" t="s">
        <v>32</v>
      </c>
      <c r="D52" s="41"/>
      <c r="E52" s="41"/>
      <c r="F52" s="34" t="str">
        <f>IF(E18="","",E18)</f>
        <v/>
      </c>
      <c r="G52" s="41"/>
      <c r="H52" s="41"/>
      <c r="I52" s="105"/>
      <c r="J52" s="348"/>
      <c r="K52" s="44"/>
    </row>
    <row r="53" spans="2:11" s="1" customFormat="1" ht="10.35" customHeight="1">
      <c r="B53" s="40"/>
      <c r="C53" s="41"/>
      <c r="D53" s="41"/>
      <c r="E53" s="41"/>
      <c r="F53" s="41"/>
      <c r="G53" s="41"/>
      <c r="H53" s="41"/>
      <c r="I53" s="105"/>
      <c r="J53" s="41"/>
      <c r="K53" s="44"/>
    </row>
    <row r="54" spans="2:11" s="1" customFormat="1" ht="29.25" customHeight="1">
      <c r="B54" s="40"/>
      <c r="C54" s="129" t="s">
        <v>114</v>
      </c>
      <c r="D54" s="119"/>
      <c r="E54" s="119"/>
      <c r="F54" s="119"/>
      <c r="G54" s="119"/>
      <c r="H54" s="119"/>
      <c r="I54" s="130"/>
      <c r="J54" s="131" t="s">
        <v>115</v>
      </c>
      <c r="K54" s="132"/>
    </row>
    <row r="55" spans="2:11" s="1" customFormat="1" ht="10.35" customHeight="1">
      <c r="B55" s="40"/>
      <c r="C55" s="41"/>
      <c r="D55" s="41"/>
      <c r="E55" s="41"/>
      <c r="F55" s="41"/>
      <c r="G55" s="41"/>
      <c r="H55" s="41"/>
      <c r="I55" s="105"/>
      <c r="J55" s="41"/>
      <c r="K55" s="44"/>
    </row>
    <row r="56" spans="2:47" s="1" customFormat="1" ht="29.25" customHeight="1">
      <c r="B56" s="40"/>
      <c r="C56" s="133" t="s">
        <v>116</v>
      </c>
      <c r="D56" s="41"/>
      <c r="E56" s="41"/>
      <c r="F56" s="41"/>
      <c r="G56" s="41"/>
      <c r="H56" s="41"/>
      <c r="I56" s="105"/>
      <c r="J56" s="115">
        <f>J80</f>
        <v>0</v>
      </c>
      <c r="K56" s="44"/>
      <c r="AU56" s="23" t="s">
        <v>117</v>
      </c>
    </row>
    <row r="57" spans="2:11" s="7" customFormat="1" ht="24.95" customHeight="1">
      <c r="B57" s="134"/>
      <c r="C57" s="135"/>
      <c r="D57" s="136" t="s">
        <v>2986</v>
      </c>
      <c r="E57" s="137"/>
      <c r="F57" s="137"/>
      <c r="G57" s="137"/>
      <c r="H57" s="137"/>
      <c r="I57" s="138"/>
      <c r="J57" s="139">
        <f>J81</f>
        <v>0</v>
      </c>
      <c r="K57" s="140"/>
    </row>
    <row r="58" spans="2:11" s="7" customFormat="1" ht="24.95" customHeight="1" hidden="1">
      <c r="B58" s="134"/>
      <c r="C58" s="135"/>
      <c r="D58" s="136" t="s">
        <v>2987</v>
      </c>
      <c r="E58" s="137"/>
      <c r="F58" s="137"/>
      <c r="G58" s="137"/>
      <c r="H58" s="137"/>
      <c r="I58" s="138"/>
      <c r="J58" s="139">
        <f>J101</f>
        <v>0</v>
      </c>
      <c r="K58" s="140"/>
    </row>
    <row r="59" spans="2:11" s="7" customFormat="1" ht="24.95" customHeight="1">
      <c r="B59" s="134"/>
      <c r="C59" s="135"/>
      <c r="D59" s="136" t="s">
        <v>2988</v>
      </c>
      <c r="E59" s="137"/>
      <c r="F59" s="137"/>
      <c r="G59" s="137"/>
      <c r="H59" s="137"/>
      <c r="I59" s="138"/>
      <c r="J59" s="139">
        <f>J105</f>
        <v>0</v>
      </c>
      <c r="K59" s="140"/>
    </row>
    <row r="60" spans="2:11" s="7" customFormat="1" ht="24.95" customHeight="1">
      <c r="B60" s="134"/>
      <c r="C60" s="135"/>
      <c r="D60" s="136" t="s">
        <v>2989</v>
      </c>
      <c r="E60" s="137"/>
      <c r="F60" s="137"/>
      <c r="G60" s="137"/>
      <c r="H60" s="137"/>
      <c r="I60" s="138"/>
      <c r="J60" s="139">
        <f>J122</f>
        <v>0</v>
      </c>
      <c r="K60" s="140"/>
    </row>
    <row r="61" spans="2:11" s="1" customFormat="1" ht="21.75" customHeight="1">
      <c r="B61" s="40"/>
      <c r="C61" s="41"/>
      <c r="D61" s="41"/>
      <c r="E61" s="41"/>
      <c r="F61" s="41"/>
      <c r="G61" s="41"/>
      <c r="H61" s="41"/>
      <c r="I61" s="105"/>
      <c r="J61" s="41"/>
      <c r="K61" s="44"/>
    </row>
    <row r="62" spans="2:11" s="1" customFormat="1" ht="6.95" customHeight="1">
      <c r="B62" s="55"/>
      <c r="C62" s="56"/>
      <c r="D62" s="56"/>
      <c r="E62" s="56"/>
      <c r="F62" s="56"/>
      <c r="G62" s="56"/>
      <c r="H62" s="56"/>
      <c r="I62" s="126"/>
      <c r="J62" s="56"/>
      <c r="K62" s="57"/>
    </row>
    <row r="66" spans="2:12" s="1" customFormat="1" ht="6.95" customHeight="1">
      <c r="B66" s="58"/>
      <c r="C66" s="59"/>
      <c r="D66" s="59"/>
      <c r="E66" s="59"/>
      <c r="F66" s="59"/>
      <c r="G66" s="59"/>
      <c r="H66" s="59"/>
      <c r="I66" s="127"/>
      <c r="J66" s="59"/>
      <c r="K66" s="59"/>
      <c r="L66" s="40"/>
    </row>
    <row r="67" spans="2:12" s="1" customFormat="1" ht="36.95" customHeight="1">
      <c r="B67" s="40"/>
      <c r="C67" s="60" t="s">
        <v>141</v>
      </c>
      <c r="I67" s="148"/>
      <c r="L67" s="40"/>
    </row>
    <row r="68" spans="2:12" s="1" customFormat="1" ht="6.95" customHeight="1">
      <c r="B68" s="40"/>
      <c r="I68" s="148"/>
      <c r="L68" s="40"/>
    </row>
    <row r="69" spans="2:12" s="1" customFormat="1" ht="14.45" customHeight="1">
      <c r="B69" s="40"/>
      <c r="C69" s="62" t="s">
        <v>19</v>
      </c>
      <c r="I69" s="148"/>
      <c r="L69" s="40"/>
    </row>
    <row r="70" spans="2:12" s="1" customFormat="1" ht="16.5" customHeight="1">
      <c r="B70" s="40"/>
      <c r="E70" s="349" t="str">
        <f>E7</f>
        <v>Stavební úpravy 2.NP - 3.NP pavilonu A přestavba dětského oddělení na LDN - 2.část - 2.NP</v>
      </c>
      <c r="F70" s="350"/>
      <c r="G70" s="350"/>
      <c r="H70" s="350"/>
      <c r="I70" s="148"/>
      <c r="L70" s="40"/>
    </row>
    <row r="71" spans="2:12" s="1" customFormat="1" ht="14.45" customHeight="1">
      <c r="B71" s="40"/>
      <c r="C71" s="62" t="s">
        <v>111</v>
      </c>
      <c r="I71" s="148"/>
      <c r="L71" s="40"/>
    </row>
    <row r="72" spans="2:12" s="1" customFormat="1" ht="17.25" customHeight="1">
      <c r="B72" s="40"/>
      <c r="E72" s="342" t="str">
        <f>E9</f>
        <v>07 - VZT</v>
      </c>
      <c r="F72" s="351"/>
      <c r="G72" s="351"/>
      <c r="H72" s="351"/>
      <c r="I72" s="148"/>
      <c r="L72" s="40"/>
    </row>
    <row r="73" spans="2:12" s="1" customFormat="1" ht="6.95" customHeight="1">
      <c r="B73" s="40"/>
      <c r="I73" s="148"/>
      <c r="L73" s="40"/>
    </row>
    <row r="74" spans="2:12" s="1" customFormat="1" ht="18" customHeight="1">
      <c r="B74" s="40"/>
      <c r="C74" s="62" t="s">
        <v>24</v>
      </c>
      <c r="F74" s="149" t="str">
        <f>F12</f>
        <v>Jindřichův Hradec</v>
      </c>
      <c r="I74" s="150" t="s">
        <v>26</v>
      </c>
      <c r="J74" s="66" t="str">
        <f>IF(J12="","",J12)</f>
        <v>27. 12. 2018</v>
      </c>
      <c r="L74" s="40"/>
    </row>
    <row r="75" spans="2:12" s="1" customFormat="1" ht="6.95" customHeight="1">
      <c r="B75" s="40"/>
      <c r="I75" s="148"/>
      <c r="L75" s="40"/>
    </row>
    <row r="76" spans="2:12" s="1" customFormat="1" ht="15">
      <c r="B76" s="40"/>
      <c r="C76" s="62" t="s">
        <v>28</v>
      </c>
      <c r="F76" s="149" t="str">
        <f>E15</f>
        <v xml:space="preserve"> </v>
      </c>
      <c r="I76" s="150" t="s">
        <v>34</v>
      </c>
      <c r="J76" s="149" t="str">
        <f>E21</f>
        <v>ATELIER G+G s.r.o.</v>
      </c>
      <c r="L76" s="40"/>
    </row>
    <row r="77" spans="2:12" s="1" customFormat="1" ht="14.45" customHeight="1">
      <c r="B77" s="40"/>
      <c r="C77" s="62" t="s">
        <v>32</v>
      </c>
      <c r="F77" s="149" t="str">
        <f>IF(E18="","",E18)</f>
        <v/>
      </c>
      <c r="I77" s="148"/>
      <c r="L77" s="40"/>
    </row>
    <row r="78" spans="2:12" s="1" customFormat="1" ht="10.35" customHeight="1">
      <c r="B78" s="40"/>
      <c r="I78" s="148"/>
      <c r="L78" s="40"/>
    </row>
    <row r="79" spans="2:20" s="9" customFormat="1" ht="29.25" customHeight="1">
      <c r="B79" s="151"/>
      <c r="C79" s="152" t="s">
        <v>142</v>
      </c>
      <c r="D79" s="153" t="s">
        <v>58</v>
      </c>
      <c r="E79" s="153" t="s">
        <v>54</v>
      </c>
      <c r="F79" s="153" t="s">
        <v>143</v>
      </c>
      <c r="G79" s="153" t="s">
        <v>144</v>
      </c>
      <c r="H79" s="153" t="s">
        <v>145</v>
      </c>
      <c r="I79" s="154" t="s">
        <v>146</v>
      </c>
      <c r="J79" s="153" t="s">
        <v>115</v>
      </c>
      <c r="K79" s="155" t="s">
        <v>147</v>
      </c>
      <c r="L79" s="151"/>
      <c r="M79" s="72" t="s">
        <v>148</v>
      </c>
      <c r="N79" s="73" t="s">
        <v>43</v>
      </c>
      <c r="O79" s="73" t="s">
        <v>149</v>
      </c>
      <c r="P79" s="73" t="s">
        <v>150</v>
      </c>
      <c r="Q79" s="73" t="s">
        <v>151</v>
      </c>
      <c r="R79" s="73" t="s">
        <v>152</v>
      </c>
      <c r="S79" s="73" t="s">
        <v>153</v>
      </c>
      <c r="T79" s="74" t="s">
        <v>154</v>
      </c>
    </row>
    <row r="80" spans="2:63" s="1" customFormat="1" ht="29.25" customHeight="1">
      <c r="B80" s="40"/>
      <c r="C80" s="76" t="s">
        <v>116</v>
      </c>
      <c r="I80" s="148"/>
      <c r="J80" s="156">
        <f>BK80</f>
        <v>0</v>
      </c>
      <c r="L80" s="40"/>
      <c r="M80" s="75"/>
      <c r="N80" s="67"/>
      <c r="O80" s="67"/>
      <c r="P80" s="157">
        <f>P81+P101+P105+P122</f>
        <v>0</v>
      </c>
      <c r="Q80" s="67"/>
      <c r="R80" s="157">
        <f>R81+R101+R105+R122</f>
        <v>0</v>
      </c>
      <c r="S80" s="67"/>
      <c r="T80" s="158">
        <f>T81+T101+T105+T122</f>
        <v>0</v>
      </c>
      <c r="AT80" s="23" t="s">
        <v>72</v>
      </c>
      <c r="AU80" s="23" t="s">
        <v>117</v>
      </c>
      <c r="BK80" s="159">
        <f>BK81+BK101+BK105+BK122</f>
        <v>0</v>
      </c>
    </row>
    <row r="81" spans="2:63" s="10" customFormat="1" ht="37.35" customHeight="1">
      <c r="B81" s="160"/>
      <c r="D81" s="161" t="s">
        <v>72</v>
      </c>
      <c r="E81" s="162" t="s">
        <v>1449</v>
      </c>
      <c r="F81" s="162" t="s">
        <v>2990</v>
      </c>
      <c r="I81" s="163"/>
      <c r="J81" s="164">
        <f>BK81</f>
        <v>0</v>
      </c>
      <c r="L81" s="160"/>
      <c r="M81" s="165"/>
      <c r="N81" s="166"/>
      <c r="O81" s="166"/>
      <c r="P81" s="167">
        <f>SUM(P82:P100)</f>
        <v>0</v>
      </c>
      <c r="Q81" s="166"/>
      <c r="R81" s="167">
        <f>SUM(R82:R100)</f>
        <v>0</v>
      </c>
      <c r="S81" s="166"/>
      <c r="T81" s="168">
        <f>SUM(T82:T100)</f>
        <v>0</v>
      </c>
      <c r="AR81" s="161" t="s">
        <v>81</v>
      </c>
      <c r="AT81" s="169" t="s">
        <v>72</v>
      </c>
      <c r="AU81" s="169" t="s">
        <v>73</v>
      </c>
      <c r="AY81" s="161" t="s">
        <v>157</v>
      </c>
      <c r="BK81" s="170">
        <f>SUM(BK82:BK100)</f>
        <v>0</v>
      </c>
    </row>
    <row r="82" spans="2:65" s="1" customFormat="1" ht="25.5" customHeight="1">
      <c r="B82" s="173"/>
      <c r="C82" s="174" t="s">
        <v>81</v>
      </c>
      <c r="D82" s="174" t="s">
        <v>160</v>
      </c>
      <c r="E82" s="175" t="s">
        <v>2991</v>
      </c>
      <c r="F82" s="176" t="s">
        <v>2992</v>
      </c>
      <c r="G82" s="177" t="s">
        <v>1452</v>
      </c>
      <c r="H82" s="178">
        <v>7</v>
      </c>
      <c r="I82" s="179"/>
      <c r="J82" s="180">
        <f aca="true" t="shared" si="0" ref="J82:J100">ROUND(I82*H82,2)</f>
        <v>0</v>
      </c>
      <c r="K82" s="176" t="s">
        <v>5</v>
      </c>
      <c r="L82" s="40"/>
      <c r="M82" s="181" t="s">
        <v>5</v>
      </c>
      <c r="N82" s="182" t="s">
        <v>44</v>
      </c>
      <c r="O82" s="41"/>
      <c r="P82" s="183">
        <f aca="true" t="shared" si="1" ref="P82:P100">O82*H82</f>
        <v>0</v>
      </c>
      <c r="Q82" s="183">
        <v>0</v>
      </c>
      <c r="R82" s="183">
        <f aca="true" t="shared" si="2" ref="R82:R100">Q82*H82</f>
        <v>0</v>
      </c>
      <c r="S82" s="183">
        <v>0</v>
      </c>
      <c r="T82" s="184">
        <f aca="true" t="shared" si="3" ref="T82:T100">S82*H82</f>
        <v>0</v>
      </c>
      <c r="AR82" s="23" t="s">
        <v>165</v>
      </c>
      <c r="AT82" s="23" t="s">
        <v>160</v>
      </c>
      <c r="AU82" s="23" t="s">
        <v>81</v>
      </c>
      <c r="AY82" s="23" t="s">
        <v>157</v>
      </c>
      <c r="BE82" s="185">
        <f aca="true" t="shared" si="4" ref="BE82:BE100">IF(N82="základní",J82,0)</f>
        <v>0</v>
      </c>
      <c r="BF82" s="185">
        <f aca="true" t="shared" si="5" ref="BF82:BF100">IF(N82="snížená",J82,0)</f>
        <v>0</v>
      </c>
      <c r="BG82" s="185">
        <f aca="true" t="shared" si="6" ref="BG82:BG100">IF(N82="zákl. přenesená",J82,0)</f>
        <v>0</v>
      </c>
      <c r="BH82" s="185">
        <f aca="true" t="shared" si="7" ref="BH82:BH100">IF(N82="sníž. přenesená",J82,0)</f>
        <v>0</v>
      </c>
      <c r="BI82" s="185">
        <f aca="true" t="shared" si="8" ref="BI82:BI100">IF(N82="nulová",J82,0)</f>
        <v>0</v>
      </c>
      <c r="BJ82" s="23" t="s">
        <v>81</v>
      </c>
      <c r="BK82" s="185">
        <f aca="true" t="shared" si="9" ref="BK82:BK100">ROUND(I82*H82,2)</f>
        <v>0</v>
      </c>
      <c r="BL82" s="23" t="s">
        <v>165</v>
      </c>
      <c r="BM82" s="23" t="s">
        <v>83</v>
      </c>
    </row>
    <row r="83" spans="2:65" s="1" customFormat="1" ht="25.5" customHeight="1">
      <c r="B83" s="173"/>
      <c r="C83" s="174" t="s">
        <v>83</v>
      </c>
      <c r="D83" s="174" t="s">
        <v>160</v>
      </c>
      <c r="E83" s="175" t="s">
        <v>2993</v>
      </c>
      <c r="F83" s="176" t="s">
        <v>3305</v>
      </c>
      <c r="G83" s="177" t="s">
        <v>1452</v>
      </c>
      <c r="H83" s="178">
        <v>4</v>
      </c>
      <c r="I83" s="179"/>
      <c r="J83" s="180">
        <f t="shared" si="0"/>
        <v>0</v>
      </c>
      <c r="K83" s="176" t="s">
        <v>5</v>
      </c>
      <c r="L83" s="40"/>
      <c r="M83" s="181" t="s">
        <v>5</v>
      </c>
      <c r="N83" s="182" t="s">
        <v>44</v>
      </c>
      <c r="O83" s="41"/>
      <c r="P83" s="183">
        <f t="shared" si="1"/>
        <v>0</v>
      </c>
      <c r="Q83" s="183">
        <v>0</v>
      </c>
      <c r="R83" s="183">
        <f t="shared" si="2"/>
        <v>0</v>
      </c>
      <c r="S83" s="183">
        <v>0</v>
      </c>
      <c r="T83" s="184">
        <f t="shared" si="3"/>
        <v>0</v>
      </c>
      <c r="AR83" s="23" t="s">
        <v>165</v>
      </c>
      <c r="AT83" s="23" t="s">
        <v>160</v>
      </c>
      <c r="AU83" s="23" t="s">
        <v>81</v>
      </c>
      <c r="AY83" s="23" t="s">
        <v>157</v>
      </c>
      <c r="BE83" s="185">
        <f t="shared" si="4"/>
        <v>0</v>
      </c>
      <c r="BF83" s="185">
        <f t="shared" si="5"/>
        <v>0</v>
      </c>
      <c r="BG83" s="185">
        <f t="shared" si="6"/>
        <v>0</v>
      </c>
      <c r="BH83" s="185">
        <f t="shared" si="7"/>
        <v>0</v>
      </c>
      <c r="BI83" s="185">
        <f t="shared" si="8"/>
        <v>0</v>
      </c>
      <c r="BJ83" s="23" t="s">
        <v>81</v>
      </c>
      <c r="BK83" s="185">
        <f t="shared" si="9"/>
        <v>0</v>
      </c>
      <c r="BL83" s="23" t="s">
        <v>165</v>
      </c>
      <c r="BM83" s="23" t="s">
        <v>165</v>
      </c>
    </row>
    <row r="84" spans="2:65" s="1" customFormat="1" ht="25.5" customHeight="1">
      <c r="B84" s="173"/>
      <c r="C84" s="174" t="s">
        <v>158</v>
      </c>
      <c r="D84" s="174" t="s">
        <v>160</v>
      </c>
      <c r="E84" s="175" t="s">
        <v>2994</v>
      </c>
      <c r="F84" s="176" t="s">
        <v>3306</v>
      </c>
      <c r="G84" s="177" t="s">
        <v>1452</v>
      </c>
      <c r="H84" s="178">
        <v>6</v>
      </c>
      <c r="I84" s="179"/>
      <c r="J84" s="180">
        <f t="shared" si="0"/>
        <v>0</v>
      </c>
      <c r="K84" s="176" t="s">
        <v>5</v>
      </c>
      <c r="L84" s="40"/>
      <c r="M84" s="181" t="s">
        <v>5</v>
      </c>
      <c r="N84" s="182" t="s">
        <v>44</v>
      </c>
      <c r="O84" s="41"/>
      <c r="P84" s="183">
        <f t="shared" si="1"/>
        <v>0</v>
      </c>
      <c r="Q84" s="183">
        <v>0</v>
      </c>
      <c r="R84" s="183">
        <f t="shared" si="2"/>
        <v>0</v>
      </c>
      <c r="S84" s="183">
        <v>0</v>
      </c>
      <c r="T84" s="184">
        <f t="shared" si="3"/>
        <v>0</v>
      </c>
      <c r="AR84" s="23" t="s">
        <v>165</v>
      </c>
      <c r="AT84" s="23" t="s">
        <v>160</v>
      </c>
      <c r="AU84" s="23" t="s">
        <v>81</v>
      </c>
      <c r="AY84" s="23" t="s">
        <v>157</v>
      </c>
      <c r="BE84" s="185">
        <f t="shared" si="4"/>
        <v>0</v>
      </c>
      <c r="BF84" s="185">
        <f t="shared" si="5"/>
        <v>0</v>
      </c>
      <c r="BG84" s="185">
        <f t="shared" si="6"/>
        <v>0</v>
      </c>
      <c r="BH84" s="185">
        <f t="shared" si="7"/>
        <v>0</v>
      </c>
      <c r="BI84" s="185">
        <f t="shared" si="8"/>
        <v>0</v>
      </c>
      <c r="BJ84" s="23" t="s">
        <v>81</v>
      </c>
      <c r="BK84" s="185">
        <f t="shared" si="9"/>
        <v>0</v>
      </c>
      <c r="BL84" s="23" t="s">
        <v>165</v>
      </c>
      <c r="BM84" s="23" t="s">
        <v>189</v>
      </c>
    </row>
    <row r="85" spans="2:65" s="1" customFormat="1" ht="16.5" customHeight="1">
      <c r="B85" s="173"/>
      <c r="C85" s="174" t="s">
        <v>165</v>
      </c>
      <c r="D85" s="174" t="s">
        <v>160</v>
      </c>
      <c r="E85" s="175" t="s">
        <v>2995</v>
      </c>
      <c r="F85" s="176" t="s">
        <v>2996</v>
      </c>
      <c r="G85" s="177" t="s">
        <v>1452</v>
      </c>
      <c r="H85" s="178">
        <v>20</v>
      </c>
      <c r="I85" s="179"/>
      <c r="J85" s="180">
        <f t="shared" si="0"/>
        <v>0</v>
      </c>
      <c r="K85" s="176" t="s">
        <v>5</v>
      </c>
      <c r="L85" s="40"/>
      <c r="M85" s="181" t="s">
        <v>5</v>
      </c>
      <c r="N85" s="182" t="s">
        <v>44</v>
      </c>
      <c r="O85" s="41"/>
      <c r="P85" s="183">
        <f t="shared" si="1"/>
        <v>0</v>
      </c>
      <c r="Q85" s="183">
        <v>0</v>
      </c>
      <c r="R85" s="183">
        <f t="shared" si="2"/>
        <v>0</v>
      </c>
      <c r="S85" s="183">
        <v>0</v>
      </c>
      <c r="T85" s="184">
        <f t="shared" si="3"/>
        <v>0</v>
      </c>
      <c r="AR85" s="23" t="s">
        <v>165</v>
      </c>
      <c r="AT85" s="23" t="s">
        <v>160</v>
      </c>
      <c r="AU85" s="23" t="s">
        <v>81</v>
      </c>
      <c r="AY85" s="23" t="s">
        <v>157</v>
      </c>
      <c r="BE85" s="185">
        <f t="shared" si="4"/>
        <v>0</v>
      </c>
      <c r="BF85" s="185">
        <f t="shared" si="5"/>
        <v>0</v>
      </c>
      <c r="BG85" s="185">
        <f t="shared" si="6"/>
        <v>0</v>
      </c>
      <c r="BH85" s="185">
        <f t="shared" si="7"/>
        <v>0</v>
      </c>
      <c r="BI85" s="185">
        <f t="shared" si="8"/>
        <v>0</v>
      </c>
      <c r="BJ85" s="23" t="s">
        <v>81</v>
      </c>
      <c r="BK85" s="185">
        <f t="shared" si="9"/>
        <v>0</v>
      </c>
      <c r="BL85" s="23" t="s">
        <v>165</v>
      </c>
      <c r="BM85" s="23" t="s">
        <v>204</v>
      </c>
    </row>
    <row r="86" spans="2:65" s="1" customFormat="1" ht="16.5" customHeight="1">
      <c r="B86" s="173"/>
      <c r="C86" s="174" t="s">
        <v>184</v>
      </c>
      <c r="D86" s="174" t="s">
        <v>160</v>
      </c>
      <c r="E86" s="175" t="s">
        <v>2997</v>
      </c>
      <c r="F86" s="176" t="s">
        <v>2998</v>
      </c>
      <c r="G86" s="177" t="s">
        <v>1452</v>
      </c>
      <c r="H86" s="178">
        <v>1</v>
      </c>
      <c r="I86" s="179"/>
      <c r="J86" s="180">
        <f t="shared" si="0"/>
        <v>0</v>
      </c>
      <c r="K86" s="176" t="s">
        <v>5</v>
      </c>
      <c r="L86" s="40"/>
      <c r="M86" s="181" t="s">
        <v>5</v>
      </c>
      <c r="N86" s="182" t="s">
        <v>44</v>
      </c>
      <c r="O86" s="41"/>
      <c r="P86" s="183">
        <f t="shared" si="1"/>
        <v>0</v>
      </c>
      <c r="Q86" s="183">
        <v>0</v>
      </c>
      <c r="R86" s="183">
        <f t="shared" si="2"/>
        <v>0</v>
      </c>
      <c r="S86" s="183">
        <v>0</v>
      </c>
      <c r="T86" s="184">
        <f t="shared" si="3"/>
        <v>0</v>
      </c>
      <c r="AR86" s="23" t="s">
        <v>165</v>
      </c>
      <c r="AT86" s="23" t="s">
        <v>160</v>
      </c>
      <c r="AU86" s="23" t="s">
        <v>81</v>
      </c>
      <c r="AY86" s="23" t="s">
        <v>157</v>
      </c>
      <c r="BE86" s="185">
        <f t="shared" si="4"/>
        <v>0</v>
      </c>
      <c r="BF86" s="185">
        <f t="shared" si="5"/>
        <v>0</v>
      </c>
      <c r="BG86" s="185">
        <f t="shared" si="6"/>
        <v>0</v>
      </c>
      <c r="BH86" s="185">
        <f t="shared" si="7"/>
        <v>0</v>
      </c>
      <c r="BI86" s="185">
        <f t="shared" si="8"/>
        <v>0</v>
      </c>
      <c r="BJ86" s="23" t="s">
        <v>81</v>
      </c>
      <c r="BK86" s="185">
        <f t="shared" si="9"/>
        <v>0</v>
      </c>
      <c r="BL86" s="23" t="s">
        <v>165</v>
      </c>
      <c r="BM86" s="23" t="s">
        <v>215</v>
      </c>
    </row>
    <row r="87" spans="2:65" s="1" customFormat="1" ht="16.5" customHeight="1">
      <c r="B87" s="173"/>
      <c r="C87" s="174" t="s">
        <v>189</v>
      </c>
      <c r="D87" s="174" t="s">
        <v>160</v>
      </c>
      <c r="E87" s="175" t="s">
        <v>2999</v>
      </c>
      <c r="F87" s="176" t="s">
        <v>3000</v>
      </c>
      <c r="G87" s="177" t="s">
        <v>1452</v>
      </c>
      <c r="H87" s="178">
        <v>1</v>
      </c>
      <c r="I87" s="179"/>
      <c r="J87" s="180">
        <f t="shared" si="0"/>
        <v>0</v>
      </c>
      <c r="K87" s="176" t="s">
        <v>5</v>
      </c>
      <c r="L87" s="40"/>
      <c r="M87" s="181" t="s">
        <v>5</v>
      </c>
      <c r="N87" s="182" t="s">
        <v>44</v>
      </c>
      <c r="O87" s="41"/>
      <c r="P87" s="183">
        <f t="shared" si="1"/>
        <v>0</v>
      </c>
      <c r="Q87" s="183">
        <v>0</v>
      </c>
      <c r="R87" s="183">
        <f t="shared" si="2"/>
        <v>0</v>
      </c>
      <c r="S87" s="183">
        <v>0</v>
      </c>
      <c r="T87" s="184">
        <f t="shared" si="3"/>
        <v>0</v>
      </c>
      <c r="AR87" s="23" t="s">
        <v>165</v>
      </c>
      <c r="AT87" s="23" t="s">
        <v>160</v>
      </c>
      <c r="AU87" s="23" t="s">
        <v>81</v>
      </c>
      <c r="AY87" s="23" t="s">
        <v>157</v>
      </c>
      <c r="BE87" s="185">
        <f t="shared" si="4"/>
        <v>0</v>
      </c>
      <c r="BF87" s="185">
        <f t="shared" si="5"/>
        <v>0</v>
      </c>
      <c r="BG87" s="185">
        <f t="shared" si="6"/>
        <v>0</v>
      </c>
      <c r="BH87" s="185">
        <f t="shared" si="7"/>
        <v>0</v>
      </c>
      <c r="BI87" s="185">
        <f t="shared" si="8"/>
        <v>0</v>
      </c>
      <c r="BJ87" s="23" t="s">
        <v>81</v>
      </c>
      <c r="BK87" s="185">
        <f t="shared" si="9"/>
        <v>0</v>
      </c>
      <c r="BL87" s="23" t="s">
        <v>165</v>
      </c>
      <c r="BM87" s="23" t="s">
        <v>228</v>
      </c>
    </row>
    <row r="88" spans="2:65" s="1" customFormat="1" ht="38.25" customHeight="1">
      <c r="B88" s="173"/>
      <c r="C88" s="174" t="s">
        <v>197</v>
      </c>
      <c r="D88" s="174" t="s">
        <v>160</v>
      </c>
      <c r="E88" s="175" t="s">
        <v>3001</v>
      </c>
      <c r="F88" s="176" t="s">
        <v>3303</v>
      </c>
      <c r="G88" s="177" t="s">
        <v>1452</v>
      </c>
      <c r="H88" s="178">
        <v>2</v>
      </c>
      <c r="I88" s="179"/>
      <c r="J88" s="180">
        <f t="shared" si="0"/>
        <v>0</v>
      </c>
      <c r="K88" s="176" t="s">
        <v>5</v>
      </c>
      <c r="L88" s="40"/>
      <c r="M88" s="181" t="s">
        <v>5</v>
      </c>
      <c r="N88" s="182" t="s">
        <v>44</v>
      </c>
      <c r="O88" s="41"/>
      <c r="P88" s="183">
        <f t="shared" si="1"/>
        <v>0</v>
      </c>
      <c r="Q88" s="183">
        <v>0</v>
      </c>
      <c r="R88" s="183">
        <f t="shared" si="2"/>
        <v>0</v>
      </c>
      <c r="S88" s="183">
        <v>0</v>
      </c>
      <c r="T88" s="184">
        <f t="shared" si="3"/>
        <v>0</v>
      </c>
      <c r="AR88" s="23" t="s">
        <v>165</v>
      </c>
      <c r="AT88" s="23" t="s">
        <v>160</v>
      </c>
      <c r="AU88" s="23" t="s">
        <v>81</v>
      </c>
      <c r="AY88" s="23" t="s">
        <v>157</v>
      </c>
      <c r="BE88" s="185">
        <f t="shared" si="4"/>
        <v>0</v>
      </c>
      <c r="BF88" s="185">
        <f t="shared" si="5"/>
        <v>0</v>
      </c>
      <c r="BG88" s="185">
        <f t="shared" si="6"/>
        <v>0</v>
      </c>
      <c r="BH88" s="185">
        <f t="shared" si="7"/>
        <v>0</v>
      </c>
      <c r="BI88" s="185">
        <f t="shared" si="8"/>
        <v>0</v>
      </c>
      <c r="BJ88" s="23" t="s">
        <v>81</v>
      </c>
      <c r="BK88" s="185">
        <f t="shared" si="9"/>
        <v>0</v>
      </c>
      <c r="BL88" s="23" t="s">
        <v>165</v>
      </c>
      <c r="BM88" s="23" t="s">
        <v>244</v>
      </c>
    </row>
    <row r="89" spans="2:65" s="1" customFormat="1" ht="38.25" customHeight="1">
      <c r="B89" s="173"/>
      <c r="C89" s="174" t="s">
        <v>204</v>
      </c>
      <c r="D89" s="174" t="s">
        <v>160</v>
      </c>
      <c r="E89" s="175" t="s">
        <v>3002</v>
      </c>
      <c r="F89" s="176" t="s">
        <v>3303</v>
      </c>
      <c r="G89" s="177" t="s">
        <v>1452</v>
      </c>
      <c r="H89" s="178">
        <v>1</v>
      </c>
      <c r="I89" s="179"/>
      <c r="J89" s="180">
        <f t="shared" si="0"/>
        <v>0</v>
      </c>
      <c r="K89" s="176" t="s">
        <v>5</v>
      </c>
      <c r="L89" s="40"/>
      <c r="M89" s="181" t="s">
        <v>5</v>
      </c>
      <c r="N89" s="182" t="s">
        <v>44</v>
      </c>
      <c r="O89" s="41"/>
      <c r="P89" s="183">
        <f t="shared" si="1"/>
        <v>0</v>
      </c>
      <c r="Q89" s="183">
        <v>0</v>
      </c>
      <c r="R89" s="183">
        <f t="shared" si="2"/>
        <v>0</v>
      </c>
      <c r="S89" s="183">
        <v>0</v>
      </c>
      <c r="T89" s="184">
        <f t="shared" si="3"/>
        <v>0</v>
      </c>
      <c r="AR89" s="23" t="s">
        <v>165</v>
      </c>
      <c r="AT89" s="23" t="s">
        <v>160</v>
      </c>
      <c r="AU89" s="23" t="s">
        <v>81</v>
      </c>
      <c r="AY89" s="23" t="s">
        <v>157</v>
      </c>
      <c r="BE89" s="185">
        <f t="shared" si="4"/>
        <v>0</v>
      </c>
      <c r="BF89" s="185">
        <f t="shared" si="5"/>
        <v>0</v>
      </c>
      <c r="BG89" s="185">
        <f t="shared" si="6"/>
        <v>0</v>
      </c>
      <c r="BH89" s="185">
        <f t="shared" si="7"/>
        <v>0</v>
      </c>
      <c r="BI89" s="185">
        <f t="shared" si="8"/>
        <v>0</v>
      </c>
      <c r="BJ89" s="23" t="s">
        <v>81</v>
      </c>
      <c r="BK89" s="185">
        <f t="shared" si="9"/>
        <v>0</v>
      </c>
      <c r="BL89" s="23" t="s">
        <v>165</v>
      </c>
      <c r="BM89" s="23" t="s">
        <v>253</v>
      </c>
    </row>
    <row r="90" spans="2:65" s="1" customFormat="1" ht="38.25" customHeight="1" hidden="1">
      <c r="B90" s="173"/>
      <c r="C90" s="174" t="s">
        <v>210</v>
      </c>
      <c r="D90" s="174" t="s">
        <v>160</v>
      </c>
      <c r="E90" s="175" t="s">
        <v>3003</v>
      </c>
      <c r="F90" s="176" t="s">
        <v>3303</v>
      </c>
      <c r="G90" s="177" t="s">
        <v>1452</v>
      </c>
      <c r="H90" s="178">
        <v>0</v>
      </c>
      <c r="I90" s="179"/>
      <c r="J90" s="180">
        <f t="shared" si="0"/>
        <v>0</v>
      </c>
      <c r="K90" s="176" t="s">
        <v>5</v>
      </c>
      <c r="L90" s="40"/>
      <c r="M90" s="181" t="s">
        <v>5</v>
      </c>
      <c r="N90" s="182" t="s">
        <v>44</v>
      </c>
      <c r="O90" s="41"/>
      <c r="P90" s="183">
        <f t="shared" si="1"/>
        <v>0</v>
      </c>
      <c r="Q90" s="183">
        <v>0</v>
      </c>
      <c r="R90" s="183">
        <f t="shared" si="2"/>
        <v>0</v>
      </c>
      <c r="S90" s="183">
        <v>0</v>
      </c>
      <c r="T90" s="184">
        <f t="shared" si="3"/>
        <v>0</v>
      </c>
      <c r="AR90" s="23" t="s">
        <v>165</v>
      </c>
      <c r="AT90" s="23" t="s">
        <v>160</v>
      </c>
      <c r="AU90" s="23" t="s">
        <v>81</v>
      </c>
      <c r="AY90" s="23" t="s">
        <v>157</v>
      </c>
      <c r="BE90" s="185">
        <f t="shared" si="4"/>
        <v>0</v>
      </c>
      <c r="BF90" s="185">
        <f t="shared" si="5"/>
        <v>0</v>
      </c>
      <c r="BG90" s="185">
        <f t="shared" si="6"/>
        <v>0</v>
      </c>
      <c r="BH90" s="185">
        <f t="shared" si="7"/>
        <v>0</v>
      </c>
      <c r="BI90" s="185">
        <f t="shared" si="8"/>
        <v>0</v>
      </c>
      <c r="BJ90" s="23" t="s">
        <v>81</v>
      </c>
      <c r="BK90" s="185">
        <f t="shared" si="9"/>
        <v>0</v>
      </c>
      <c r="BL90" s="23" t="s">
        <v>165</v>
      </c>
      <c r="BM90" s="23" t="s">
        <v>264</v>
      </c>
    </row>
    <row r="91" spans="2:65" s="1" customFormat="1" ht="16.5" customHeight="1">
      <c r="B91" s="173"/>
      <c r="C91" s="174" t="s">
        <v>215</v>
      </c>
      <c r="D91" s="174" t="s">
        <v>160</v>
      </c>
      <c r="E91" s="175" t="s">
        <v>3004</v>
      </c>
      <c r="F91" s="176" t="s">
        <v>3005</v>
      </c>
      <c r="G91" s="177" t="s">
        <v>1452</v>
      </c>
      <c r="H91" s="178">
        <v>10</v>
      </c>
      <c r="I91" s="179"/>
      <c r="J91" s="180">
        <f t="shared" si="0"/>
        <v>0</v>
      </c>
      <c r="K91" s="176" t="s">
        <v>5</v>
      </c>
      <c r="L91" s="40"/>
      <c r="M91" s="181" t="s">
        <v>5</v>
      </c>
      <c r="N91" s="182" t="s">
        <v>44</v>
      </c>
      <c r="O91" s="41"/>
      <c r="P91" s="183">
        <f t="shared" si="1"/>
        <v>0</v>
      </c>
      <c r="Q91" s="183">
        <v>0</v>
      </c>
      <c r="R91" s="183">
        <f t="shared" si="2"/>
        <v>0</v>
      </c>
      <c r="S91" s="183">
        <v>0</v>
      </c>
      <c r="T91" s="184">
        <f t="shared" si="3"/>
        <v>0</v>
      </c>
      <c r="AR91" s="23" t="s">
        <v>165</v>
      </c>
      <c r="AT91" s="23" t="s">
        <v>160</v>
      </c>
      <c r="AU91" s="23" t="s">
        <v>81</v>
      </c>
      <c r="AY91" s="23" t="s">
        <v>157</v>
      </c>
      <c r="BE91" s="185">
        <f t="shared" si="4"/>
        <v>0</v>
      </c>
      <c r="BF91" s="185">
        <f t="shared" si="5"/>
        <v>0</v>
      </c>
      <c r="BG91" s="185">
        <f t="shared" si="6"/>
        <v>0</v>
      </c>
      <c r="BH91" s="185">
        <f t="shared" si="7"/>
        <v>0</v>
      </c>
      <c r="BI91" s="185">
        <f t="shared" si="8"/>
        <v>0</v>
      </c>
      <c r="BJ91" s="23" t="s">
        <v>81</v>
      </c>
      <c r="BK91" s="185">
        <f t="shared" si="9"/>
        <v>0</v>
      </c>
      <c r="BL91" s="23" t="s">
        <v>165</v>
      </c>
      <c r="BM91" s="23" t="s">
        <v>274</v>
      </c>
    </row>
    <row r="92" spans="2:65" s="1" customFormat="1" ht="16.5" customHeight="1">
      <c r="B92" s="173"/>
      <c r="C92" s="174" t="s">
        <v>220</v>
      </c>
      <c r="D92" s="174" t="s">
        <v>160</v>
      </c>
      <c r="E92" s="175" t="s">
        <v>3006</v>
      </c>
      <c r="F92" s="176" t="s">
        <v>3007</v>
      </c>
      <c r="G92" s="177" t="s">
        <v>1452</v>
      </c>
      <c r="H92" s="178">
        <v>2</v>
      </c>
      <c r="I92" s="179"/>
      <c r="J92" s="180">
        <f t="shared" si="0"/>
        <v>0</v>
      </c>
      <c r="K92" s="176" t="s">
        <v>5</v>
      </c>
      <c r="L92" s="40"/>
      <c r="M92" s="181" t="s">
        <v>5</v>
      </c>
      <c r="N92" s="182" t="s">
        <v>44</v>
      </c>
      <c r="O92" s="41"/>
      <c r="P92" s="183">
        <f t="shared" si="1"/>
        <v>0</v>
      </c>
      <c r="Q92" s="183">
        <v>0</v>
      </c>
      <c r="R92" s="183">
        <f t="shared" si="2"/>
        <v>0</v>
      </c>
      <c r="S92" s="183">
        <v>0</v>
      </c>
      <c r="T92" s="184">
        <f t="shared" si="3"/>
        <v>0</v>
      </c>
      <c r="AR92" s="23" t="s">
        <v>165</v>
      </c>
      <c r="AT92" s="23" t="s">
        <v>160</v>
      </c>
      <c r="AU92" s="23" t="s">
        <v>81</v>
      </c>
      <c r="AY92" s="23" t="s">
        <v>157</v>
      </c>
      <c r="BE92" s="185">
        <f t="shared" si="4"/>
        <v>0</v>
      </c>
      <c r="BF92" s="185">
        <f t="shared" si="5"/>
        <v>0</v>
      </c>
      <c r="BG92" s="185">
        <f t="shared" si="6"/>
        <v>0</v>
      </c>
      <c r="BH92" s="185">
        <f t="shared" si="7"/>
        <v>0</v>
      </c>
      <c r="BI92" s="185">
        <f t="shared" si="8"/>
        <v>0</v>
      </c>
      <c r="BJ92" s="23" t="s">
        <v>81</v>
      </c>
      <c r="BK92" s="185">
        <f t="shared" si="9"/>
        <v>0</v>
      </c>
      <c r="BL92" s="23" t="s">
        <v>165</v>
      </c>
      <c r="BM92" s="23" t="s">
        <v>283</v>
      </c>
    </row>
    <row r="93" spans="2:65" s="1" customFormat="1" ht="16.5" customHeight="1">
      <c r="B93" s="173"/>
      <c r="C93" s="174" t="s">
        <v>228</v>
      </c>
      <c r="D93" s="174" t="s">
        <v>160</v>
      </c>
      <c r="E93" s="175" t="s">
        <v>3008</v>
      </c>
      <c r="F93" s="176" t="s">
        <v>3009</v>
      </c>
      <c r="G93" s="177" t="s">
        <v>1452</v>
      </c>
      <c r="H93" s="178">
        <v>4</v>
      </c>
      <c r="I93" s="179"/>
      <c r="J93" s="180">
        <f t="shared" si="0"/>
        <v>0</v>
      </c>
      <c r="K93" s="176" t="s">
        <v>5</v>
      </c>
      <c r="L93" s="40"/>
      <c r="M93" s="181" t="s">
        <v>5</v>
      </c>
      <c r="N93" s="182" t="s">
        <v>44</v>
      </c>
      <c r="O93" s="41"/>
      <c r="P93" s="183">
        <f t="shared" si="1"/>
        <v>0</v>
      </c>
      <c r="Q93" s="183">
        <v>0</v>
      </c>
      <c r="R93" s="183">
        <f t="shared" si="2"/>
        <v>0</v>
      </c>
      <c r="S93" s="183">
        <v>0</v>
      </c>
      <c r="T93" s="184">
        <f t="shared" si="3"/>
        <v>0</v>
      </c>
      <c r="AR93" s="23" t="s">
        <v>165</v>
      </c>
      <c r="AT93" s="23" t="s">
        <v>160</v>
      </c>
      <c r="AU93" s="23" t="s">
        <v>81</v>
      </c>
      <c r="AY93" s="23" t="s">
        <v>157</v>
      </c>
      <c r="BE93" s="185">
        <f t="shared" si="4"/>
        <v>0</v>
      </c>
      <c r="BF93" s="185">
        <f t="shared" si="5"/>
        <v>0</v>
      </c>
      <c r="BG93" s="185">
        <f t="shared" si="6"/>
        <v>0</v>
      </c>
      <c r="BH93" s="185">
        <f t="shared" si="7"/>
        <v>0</v>
      </c>
      <c r="BI93" s="185">
        <f t="shared" si="8"/>
        <v>0</v>
      </c>
      <c r="BJ93" s="23" t="s">
        <v>81</v>
      </c>
      <c r="BK93" s="185">
        <f t="shared" si="9"/>
        <v>0</v>
      </c>
      <c r="BL93" s="23" t="s">
        <v>165</v>
      </c>
      <c r="BM93" s="23" t="s">
        <v>297</v>
      </c>
    </row>
    <row r="94" spans="2:65" s="1" customFormat="1" ht="16.5" customHeight="1">
      <c r="B94" s="173"/>
      <c r="C94" s="174" t="s">
        <v>239</v>
      </c>
      <c r="D94" s="174" t="s">
        <v>160</v>
      </c>
      <c r="E94" s="175" t="s">
        <v>3010</v>
      </c>
      <c r="F94" s="176" t="s">
        <v>3011</v>
      </c>
      <c r="G94" s="177" t="s">
        <v>3012</v>
      </c>
      <c r="H94" s="178">
        <v>25</v>
      </c>
      <c r="I94" s="179"/>
      <c r="J94" s="180">
        <f t="shared" si="0"/>
        <v>0</v>
      </c>
      <c r="K94" s="176" t="s">
        <v>5</v>
      </c>
      <c r="L94" s="40"/>
      <c r="M94" s="181" t="s">
        <v>5</v>
      </c>
      <c r="N94" s="182" t="s">
        <v>44</v>
      </c>
      <c r="O94" s="41"/>
      <c r="P94" s="183">
        <f t="shared" si="1"/>
        <v>0</v>
      </c>
      <c r="Q94" s="183">
        <v>0</v>
      </c>
      <c r="R94" s="183">
        <f t="shared" si="2"/>
        <v>0</v>
      </c>
      <c r="S94" s="183">
        <v>0</v>
      </c>
      <c r="T94" s="184">
        <f t="shared" si="3"/>
        <v>0</v>
      </c>
      <c r="AR94" s="23" t="s">
        <v>165</v>
      </c>
      <c r="AT94" s="23" t="s">
        <v>160</v>
      </c>
      <c r="AU94" s="23" t="s">
        <v>81</v>
      </c>
      <c r="AY94" s="23" t="s">
        <v>157</v>
      </c>
      <c r="BE94" s="185">
        <f t="shared" si="4"/>
        <v>0</v>
      </c>
      <c r="BF94" s="185">
        <f t="shared" si="5"/>
        <v>0</v>
      </c>
      <c r="BG94" s="185">
        <f t="shared" si="6"/>
        <v>0</v>
      </c>
      <c r="BH94" s="185">
        <f t="shared" si="7"/>
        <v>0</v>
      </c>
      <c r="BI94" s="185">
        <f t="shared" si="8"/>
        <v>0</v>
      </c>
      <c r="BJ94" s="23" t="s">
        <v>81</v>
      </c>
      <c r="BK94" s="185">
        <f t="shared" si="9"/>
        <v>0</v>
      </c>
      <c r="BL94" s="23" t="s">
        <v>165</v>
      </c>
      <c r="BM94" s="23" t="s">
        <v>310</v>
      </c>
    </row>
    <row r="95" spans="2:65" s="1" customFormat="1" ht="16.5" customHeight="1">
      <c r="B95" s="173"/>
      <c r="C95" s="174" t="s">
        <v>244</v>
      </c>
      <c r="D95" s="174" t="s">
        <v>160</v>
      </c>
      <c r="E95" s="175" t="s">
        <v>3013</v>
      </c>
      <c r="F95" s="176" t="s">
        <v>3014</v>
      </c>
      <c r="G95" s="177" t="s">
        <v>207</v>
      </c>
      <c r="H95" s="178">
        <v>45</v>
      </c>
      <c r="I95" s="179"/>
      <c r="J95" s="180">
        <f t="shared" si="0"/>
        <v>0</v>
      </c>
      <c r="K95" s="176" t="s">
        <v>5</v>
      </c>
      <c r="L95" s="40"/>
      <c r="M95" s="181" t="s">
        <v>5</v>
      </c>
      <c r="N95" s="182" t="s">
        <v>44</v>
      </c>
      <c r="O95" s="41"/>
      <c r="P95" s="183">
        <f t="shared" si="1"/>
        <v>0</v>
      </c>
      <c r="Q95" s="183">
        <v>0</v>
      </c>
      <c r="R95" s="183">
        <f t="shared" si="2"/>
        <v>0</v>
      </c>
      <c r="S95" s="183">
        <v>0</v>
      </c>
      <c r="T95" s="184">
        <f t="shared" si="3"/>
        <v>0</v>
      </c>
      <c r="AR95" s="23" t="s">
        <v>165</v>
      </c>
      <c r="AT95" s="23" t="s">
        <v>160</v>
      </c>
      <c r="AU95" s="23" t="s">
        <v>81</v>
      </c>
      <c r="AY95" s="23" t="s">
        <v>157</v>
      </c>
      <c r="BE95" s="185">
        <f t="shared" si="4"/>
        <v>0</v>
      </c>
      <c r="BF95" s="185">
        <f t="shared" si="5"/>
        <v>0</v>
      </c>
      <c r="BG95" s="185">
        <f t="shared" si="6"/>
        <v>0</v>
      </c>
      <c r="BH95" s="185">
        <f t="shared" si="7"/>
        <v>0</v>
      </c>
      <c r="BI95" s="185">
        <f t="shared" si="8"/>
        <v>0</v>
      </c>
      <c r="BJ95" s="23" t="s">
        <v>81</v>
      </c>
      <c r="BK95" s="185">
        <f t="shared" si="9"/>
        <v>0</v>
      </c>
      <c r="BL95" s="23" t="s">
        <v>165</v>
      </c>
      <c r="BM95" s="23" t="s">
        <v>341</v>
      </c>
    </row>
    <row r="96" spans="2:65" s="1" customFormat="1" ht="16.5" customHeight="1">
      <c r="B96" s="173"/>
      <c r="C96" s="174" t="s">
        <v>11</v>
      </c>
      <c r="D96" s="174" t="s">
        <v>160</v>
      </c>
      <c r="E96" s="175" t="s">
        <v>3015</v>
      </c>
      <c r="F96" s="176" t="s">
        <v>3016</v>
      </c>
      <c r="G96" s="177" t="s">
        <v>207</v>
      </c>
      <c r="H96" s="178">
        <v>8</v>
      </c>
      <c r="I96" s="179"/>
      <c r="J96" s="180">
        <f t="shared" si="0"/>
        <v>0</v>
      </c>
      <c r="K96" s="176" t="s">
        <v>5</v>
      </c>
      <c r="L96" s="40"/>
      <c r="M96" s="181" t="s">
        <v>5</v>
      </c>
      <c r="N96" s="182" t="s">
        <v>44</v>
      </c>
      <c r="O96" s="41"/>
      <c r="P96" s="183">
        <f t="shared" si="1"/>
        <v>0</v>
      </c>
      <c r="Q96" s="183">
        <v>0</v>
      </c>
      <c r="R96" s="183">
        <f t="shared" si="2"/>
        <v>0</v>
      </c>
      <c r="S96" s="183">
        <v>0</v>
      </c>
      <c r="T96" s="184">
        <f t="shared" si="3"/>
        <v>0</v>
      </c>
      <c r="AR96" s="23" t="s">
        <v>165</v>
      </c>
      <c r="AT96" s="23" t="s">
        <v>160</v>
      </c>
      <c r="AU96" s="23" t="s">
        <v>81</v>
      </c>
      <c r="AY96" s="23" t="s">
        <v>157</v>
      </c>
      <c r="BE96" s="185">
        <f t="shared" si="4"/>
        <v>0</v>
      </c>
      <c r="BF96" s="185">
        <f t="shared" si="5"/>
        <v>0</v>
      </c>
      <c r="BG96" s="185">
        <f t="shared" si="6"/>
        <v>0</v>
      </c>
      <c r="BH96" s="185">
        <f t="shared" si="7"/>
        <v>0</v>
      </c>
      <c r="BI96" s="185">
        <f t="shared" si="8"/>
        <v>0</v>
      </c>
      <c r="BJ96" s="23" t="s">
        <v>81</v>
      </c>
      <c r="BK96" s="185">
        <f t="shared" si="9"/>
        <v>0</v>
      </c>
      <c r="BL96" s="23" t="s">
        <v>165</v>
      </c>
      <c r="BM96" s="23" t="s">
        <v>412</v>
      </c>
    </row>
    <row r="97" spans="2:65" s="1" customFormat="1" ht="16.5" customHeight="1">
      <c r="B97" s="173"/>
      <c r="C97" s="174" t="s">
        <v>253</v>
      </c>
      <c r="D97" s="174" t="s">
        <v>160</v>
      </c>
      <c r="E97" s="175" t="s">
        <v>3017</v>
      </c>
      <c r="F97" s="176" t="s">
        <v>3018</v>
      </c>
      <c r="G97" s="177" t="s">
        <v>207</v>
      </c>
      <c r="H97" s="178">
        <v>15</v>
      </c>
      <c r="I97" s="179"/>
      <c r="J97" s="180">
        <f t="shared" si="0"/>
        <v>0</v>
      </c>
      <c r="K97" s="176" t="s">
        <v>5</v>
      </c>
      <c r="L97" s="40"/>
      <c r="M97" s="181" t="s">
        <v>5</v>
      </c>
      <c r="N97" s="182" t="s">
        <v>44</v>
      </c>
      <c r="O97" s="41"/>
      <c r="P97" s="183">
        <f t="shared" si="1"/>
        <v>0</v>
      </c>
      <c r="Q97" s="183">
        <v>0</v>
      </c>
      <c r="R97" s="183">
        <f t="shared" si="2"/>
        <v>0</v>
      </c>
      <c r="S97" s="183">
        <v>0</v>
      </c>
      <c r="T97" s="184">
        <f t="shared" si="3"/>
        <v>0</v>
      </c>
      <c r="AR97" s="23" t="s">
        <v>165</v>
      </c>
      <c r="AT97" s="23" t="s">
        <v>160</v>
      </c>
      <c r="AU97" s="23" t="s">
        <v>81</v>
      </c>
      <c r="AY97" s="23" t="s">
        <v>157</v>
      </c>
      <c r="BE97" s="185">
        <f t="shared" si="4"/>
        <v>0</v>
      </c>
      <c r="BF97" s="185">
        <f t="shared" si="5"/>
        <v>0</v>
      </c>
      <c r="BG97" s="185">
        <f t="shared" si="6"/>
        <v>0</v>
      </c>
      <c r="BH97" s="185">
        <f t="shared" si="7"/>
        <v>0</v>
      </c>
      <c r="BI97" s="185">
        <f t="shared" si="8"/>
        <v>0</v>
      </c>
      <c r="BJ97" s="23" t="s">
        <v>81</v>
      </c>
      <c r="BK97" s="185">
        <f t="shared" si="9"/>
        <v>0</v>
      </c>
      <c r="BL97" s="23" t="s">
        <v>165</v>
      </c>
      <c r="BM97" s="23" t="s">
        <v>441</v>
      </c>
    </row>
    <row r="98" spans="2:65" s="1" customFormat="1" ht="16.5" customHeight="1">
      <c r="B98" s="173"/>
      <c r="C98" s="174" t="s">
        <v>259</v>
      </c>
      <c r="D98" s="174" t="s">
        <v>160</v>
      </c>
      <c r="E98" s="175" t="s">
        <v>3019</v>
      </c>
      <c r="F98" s="176" t="s">
        <v>3020</v>
      </c>
      <c r="G98" s="177" t="s">
        <v>207</v>
      </c>
      <c r="H98" s="178">
        <v>5</v>
      </c>
      <c r="I98" s="179"/>
      <c r="J98" s="180">
        <f t="shared" si="0"/>
        <v>0</v>
      </c>
      <c r="K98" s="176" t="s">
        <v>5</v>
      </c>
      <c r="L98" s="40"/>
      <c r="M98" s="181" t="s">
        <v>5</v>
      </c>
      <c r="N98" s="182" t="s">
        <v>44</v>
      </c>
      <c r="O98" s="41"/>
      <c r="P98" s="183">
        <f t="shared" si="1"/>
        <v>0</v>
      </c>
      <c r="Q98" s="183">
        <v>0</v>
      </c>
      <c r="R98" s="183">
        <f t="shared" si="2"/>
        <v>0</v>
      </c>
      <c r="S98" s="183">
        <v>0</v>
      </c>
      <c r="T98" s="184">
        <f t="shared" si="3"/>
        <v>0</v>
      </c>
      <c r="AR98" s="23" t="s">
        <v>165</v>
      </c>
      <c r="AT98" s="23" t="s">
        <v>160</v>
      </c>
      <c r="AU98" s="23" t="s">
        <v>81</v>
      </c>
      <c r="AY98" s="23" t="s">
        <v>157</v>
      </c>
      <c r="BE98" s="185">
        <f t="shared" si="4"/>
        <v>0</v>
      </c>
      <c r="BF98" s="185">
        <f t="shared" si="5"/>
        <v>0</v>
      </c>
      <c r="BG98" s="185">
        <f t="shared" si="6"/>
        <v>0</v>
      </c>
      <c r="BH98" s="185">
        <f t="shared" si="7"/>
        <v>0</v>
      </c>
      <c r="BI98" s="185">
        <f t="shared" si="8"/>
        <v>0</v>
      </c>
      <c r="BJ98" s="23" t="s">
        <v>81</v>
      </c>
      <c r="BK98" s="185">
        <f t="shared" si="9"/>
        <v>0</v>
      </c>
      <c r="BL98" s="23" t="s">
        <v>165</v>
      </c>
      <c r="BM98" s="23" t="s">
        <v>455</v>
      </c>
    </row>
    <row r="99" spans="2:65" s="1" customFormat="1" ht="25.5" customHeight="1">
      <c r="B99" s="173"/>
      <c r="C99" s="174" t="s">
        <v>264</v>
      </c>
      <c r="D99" s="174" t="s">
        <v>160</v>
      </c>
      <c r="E99" s="175" t="s">
        <v>3021</v>
      </c>
      <c r="F99" s="176" t="s">
        <v>3022</v>
      </c>
      <c r="G99" s="177" t="s">
        <v>207</v>
      </c>
      <c r="H99" s="178">
        <v>35</v>
      </c>
      <c r="I99" s="179"/>
      <c r="J99" s="180">
        <f t="shared" si="0"/>
        <v>0</v>
      </c>
      <c r="K99" s="176" t="s">
        <v>5</v>
      </c>
      <c r="L99" s="40"/>
      <c r="M99" s="181" t="s">
        <v>5</v>
      </c>
      <c r="N99" s="182" t="s">
        <v>44</v>
      </c>
      <c r="O99" s="41"/>
      <c r="P99" s="183">
        <f t="shared" si="1"/>
        <v>0</v>
      </c>
      <c r="Q99" s="183">
        <v>0</v>
      </c>
      <c r="R99" s="183">
        <f t="shared" si="2"/>
        <v>0</v>
      </c>
      <c r="S99" s="183">
        <v>0</v>
      </c>
      <c r="T99" s="184">
        <f t="shared" si="3"/>
        <v>0</v>
      </c>
      <c r="AR99" s="23" t="s">
        <v>165</v>
      </c>
      <c r="AT99" s="23" t="s">
        <v>160</v>
      </c>
      <c r="AU99" s="23" t="s">
        <v>81</v>
      </c>
      <c r="AY99" s="23" t="s">
        <v>157</v>
      </c>
      <c r="BE99" s="185">
        <f t="shared" si="4"/>
        <v>0</v>
      </c>
      <c r="BF99" s="185">
        <f t="shared" si="5"/>
        <v>0</v>
      </c>
      <c r="BG99" s="185">
        <f t="shared" si="6"/>
        <v>0</v>
      </c>
      <c r="BH99" s="185">
        <f t="shared" si="7"/>
        <v>0</v>
      </c>
      <c r="BI99" s="185">
        <f t="shared" si="8"/>
        <v>0</v>
      </c>
      <c r="BJ99" s="23" t="s">
        <v>81</v>
      </c>
      <c r="BK99" s="185">
        <f t="shared" si="9"/>
        <v>0</v>
      </c>
      <c r="BL99" s="23" t="s">
        <v>165</v>
      </c>
      <c r="BM99" s="23" t="s">
        <v>466</v>
      </c>
    </row>
    <row r="100" spans="2:65" s="1" customFormat="1" ht="16.5" customHeight="1">
      <c r="B100" s="173"/>
      <c r="C100" s="174" t="s">
        <v>269</v>
      </c>
      <c r="D100" s="174" t="s">
        <v>160</v>
      </c>
      <c r="E100" s="175" t="s">
        <v>3023</v>
      </c>
      <c r="F100" s="176" t="s">
        <v>3024</v>
      </c>
      <c r="G100" s="177" t="s">
        <v>1741</v>
      </c>
      <c r="H100" s="178">
        <v>1</v>
      </c>
      <c r="I100" s="179"/>
      <c r="J100" s="180">
        <f t="shared" si="0"/>
        <v>0</v>
      </c>
      <c r="K100" s="176" t="s">
        <v>5</v>
      </c>
      <c r="L100" s="40"/>
      <c r="M100" s="181" t="s">
        <v>5</v>
      </c>
      <c r="N100" s="182" t="s">
        <v>44</v>
      </c>
      <c r="O100" s="41"/>
      <c r="P100" s="183">
        <f t="shared" si="1"/>
        <v>0</v>
      </c>
      <c r="Q100" s="183">
        <v>0</v>
      </c>
      <c r="R100" s="183">
        <f t="shared" si="2"/>
        <v>0</v>
      </c>
      <c r="S100" s="183">
        <v>0</v>
      </c>
      <c r="T100" s="184">
        <f t="shared" si="3"/>
        <v>0</v>
      </c>
      <c r="AR100" s="23" t="s">
        <v>165</v>
      </c>
      <c r="AT100" s="23" t="s">
        <v>160</v>
      </c>
      <c r="AU100" s="23" t="s">
        <v>81</v>
      </c>
      <c r="AY100" s="23" t="s">
        <v>157</v>
      </c>
      <c r="BE100" s="185">
        <f t="shared" si="4"/>
        <v>0</v>
      </c>
      <c r="BF100" s="185">
        <f t="shared" si="5"/>
        <v>0</v>
      </c>
      <c r="BG100" s="185">
        <f t="shared" si="6"/>
        <v>0</v>
      </c>
      <c r="BH100" s="185">
        <f t="shared" si="7"/>
        <v>0</v>
      </c>
      <c r="BI100" s="185">
        <f t="shared" si="8"/>
        <v>0</v>
      </c>
      <c r="BJ100" s="23" t="s">
        <v>81</v>
      </c>
      <c r="BK100" s="185">
        <f t="shared" si="9"/>
        <v>0</v>
      </c>
      <c r="BL100" s="23" t="s">
        <v>165</v>
      </c>
      <c r="BM100" s="23" t="s">
        <v>476</v>
      </c>
    </row>
    <row r="101" spans="2:63" s="10" customFormat="1" ht="37.35" customHeight="1" hidden="1">
      <c r="B101" s="160"/>
      <c r="D101" s="161" t="s">
        <v>72</v>
      </c>
      <c r="E101" s="162" t="s">
        <v>1476</v>
      </c>
      <c r="F101" s="162" t="s">
        <v>3025</v>
      </c>
      <c r="I101" s="163"/>
      <c r="J101" s="164">
        <f>BK101</f>
        <v>0</v>
      </c>
      <c r="L101" s="160"/>
      <c r="M101" s="165"/>
      <c r="N101" s="166"/>
      <c r="O101" s="166"/>
      <c r="P101" s="167">
        <f>SUM(P102:P104)</f>
        <v>0</v>
      </c>
      <c r="Q101" s="166"/>
      <c r="R101" s="167">
        <f>SUM(R102:R104)</f>
        <v>0</v>
      </c>
      <c r="S101" s="166"/>
      <c r="T101" s="168">
        <f>SUM(T102:T104)</f>
        <v>0</v>
      </c>
      <c r="AR101" s="161" t="s">
        <v>81</v>
      </c>
      <c r="AT101" s="169" t="s">
        <v>72</v>
      </c>
      <c r="AU101" s="169" t="s">
        <v>73</v>
      </c>
      <c r="AY101" s="161" t="s">
        <v>157</v>
      </c>
      <c r="BK101" s="170">
        <f>SUM(BK102:BK104)</f>
        <v>0</v>
      </c>
    </row>
    <row r="102" spans="2:65" s="1" customFormat="1" ht="25.5" customHeight="1" hidden="1">
      <c r="B102" s="173"/>
      <c r="C102" s="174" t="s">
        <v>274</v>
      </c>
      <c r="D102" s="174" t="s">
        <v>160</v>
      </c>
      <c r="E102" s="175" t="s">
        <v>3026</v>
      </c>
      <c r="F102" s="176" t="s">
        <v>3027</v>
      </c>
      <c r="G102" s="177" t="s">
        <v>1452</v>
      </c>
      <c r="H102" s="178">
        <v>0</v>
      </c>
      <c r="I102" s="179"/>
      <c r="J102" s="180">
        <f>ROUND(I102*H102,2)</f>
        <v>0</v>
      </c>
      <c r="K102" s="176" t="s">
        <v>5</v>
      </c>
      <c r="L102" s="40"/>
      <c r="M102" s="181" t="s">
        <v>5</v>
      </c>
      <c r="N102" s="182" t="s">
        <v>44</v>
      </c>
      <c r="O102" s="41"/>
      <c r="P102" s="183">
        <f>O102*H102</f>
        <v>0</v>
      </c>
      <c r="Q102" s="183">
        <v>0</v>
      </c>
      <c r="R102" s="183">
        <f>Q102*H102</f>
        <v>0</v>
      </c>
      <c r="S102" s="183">
        <v>0</v>
      </c>
      <c r="T102" s="184">
        <f>S102*H102</f>
        <v>0</v>
      </c>
      <c r="AR102" s="23" t="s">
        <v>165</v>
      </c>
      <c r="AT102" s="23" t="s">
        <v>160</v>
      </c>
      <c r="AU102" s="23" t="s">
        <v>81</v>
      </c>
      <c r="AY102" s="23" t="s">
        <v>157</v>
      </c>
      <c r="BE102" s="185">
        <f>IF(N102="základní",J102,0)</f>
        <v>0</v>
      </c>
      <c r="BF102" s="185">
        <f>IF(N102="snížená",J102,0)</f>
        <v>0</v>
      </c>
      <c r="BG102" s="185">
        <f>IF(N102="zákl. přenesená",J102,0)</f>
        <v>0</v>
      </c>
      <c r="BH102" s="185">
        <f>IF(N102="sníž. přenesená",J102,0)</f>
        <v>0</v>
      </c>
      <c r="BI102" s="185">
        <f>IF(N102="nulová",J102,0)</f>
        <v>0</v>
      </c>
      <c r="BJ102" s="23" t="s">
        <v>81</v>
      </c>
      <c r="BK102" s="185">
        <f>ROUND(I102*H102,2)</f>
        <v>0</v>
      </c>
      <c r="BL102" s="23" t="s">
        <v>165</v>
      </c>
      <c r="BM102" s="23" t="s">
        <v>485</v>
      </c>
    </row>
    <row r="103" spans="2:65" s="1" customFormat="1" ht="16.5" customHeight="1" hidden="1">
      <c r="B103" s="173"/>
      <c r="C103" s="174" t="s">
        <v>10</v>
      </c>
      <c r="D103" s="174" t="s">
        <v>160</v>
      </c>
      <c r="E103" s="175" t="s">
        <v>3028</v>
      </c>
      <c r="F103" s="176" t="s">
        <v>3029</v>
      </c>
      <c r="G103" s="177" t="s">
        <v>1741</v>
      </c>
      <c r="H103" s="178">
        <v>0</v>
      </c>
      <c r="I103" s="179"/>
      <c r="J103" s="180">
        <f>ROUND(I103*H103,2)</f>
        <v>0</v>
      </c>
      <c r="K103" s="176" t="s">
        <v>5</v>
      </c>
      <c r="L103" s="40"/>
      <c r="M103" s="181" t="s">
        <v>5</v>
      </c>
      <c r="N103" s="182" t="s">
        <v>44</v>
      </c>
      <c r="O103" s="41"/>
      <c r="P103" s="183">
        <f>O103*H103</f>
        <v>0</v>
      </c>
      <c r="Q103" s="183">
        <v>0</v>
      </c>
      <c r="R103" s="183">
        <f>Q103*H103</f>
        <v>0</v>
      </c>
      <c r="S103" s="183">
        <v>0</v>
      </c>
      <c r="T103" s="184">
        <f>S103*H103</f>
        <v>0</v>
      </c>
      <c r="AR103" s="23" t="s">
        <v>165</v>
      </c>
      <c r="AT103" s="23" t="s">
        <v>160</v>
      </c>
      <c r="AU103" s="23" t="s">
        <v>81</v>
      </c>
      <c r="AY103" s="23" t="s">
        <v>157</v>
      </c>
      <c r="BE103" s="185">
        <f>IF(N103="základní",J103,0)</f>
        <v>0</v>
      </c>
      <c r="BF103" s="185">
        <f>IF(N103="snížená",J103,0)</f>
        <v>0</v>
      </c>
      <c r="BG103" s="185">
        <f>IF(N103="zákl. přenesená",J103,0)</f>
        <v>0</v>
      </c>
      <c r="BH103" s="185">
        <f>IF(N103="sníž. přenesená",J103,0)</f>
        <v>0</v>
      </c>
      <c r="BI103" s="185">
        <f>IF(N103="nulová",J103,0)</f>
        <v>0</v>
      </c>
      <c r="BJ103" s="23" t="s">
        <v>81</v>
      </c>
      <c r="BK103" s="185">
        <f>ROUND(I103*H103,2)</f>
        <v>0</v>
      </c>
      <c r="BL103" s="23" t="s">
        <v>165</v>
      </c>
      <c r="BM103" s="23" t="s">
        <v>496</v>
      </c>
    </row>
    <row r="104" spans="2:65" s="1" customFormat="1" ht="16.5" customHeight="1" hidden="1">
      <c r="B104" s="173"/>
      <c r="C104" s="174" t="s">
        <v>283</v>
      </c>
      <c r="D104" s="174" t="s">
        <v>160</v>
      </c>
      <c r="E104" s="175" t="s">
        <v>3030</v>
      </c>
      <c r="F104" s="176" t="s">
        <v>3031</v>
      </c>
      <c r="G104" s="177" t="s">
        <v>1741</v>
      </c>
      <c r="H104" s="178">
        <v>0</v>
      </c>
      <c r="I104" s="179"/>
      <c r="J104" s="180">
        <f>ROUND(I104*H104,2)</f>
        <v>0</v>
      </c>
      <c r="K104" s="176" t="s">
        <v>5</v>
      </c>
      <c r="L104" s="40"/>
      <c r="M104" s="181" t="s">
        <v>5</v>
      </c>
      <c r="N104" s="182" t="s">
        <v>44</v>
      </c>
      <c r="O104" s="41"/>
      <c r="P104" s="183">
        <f>O104*H104</f>
        <v>0</v>
      </c>
      <c r="Q104" s="183">
        <v>0</v>
      </c>
      <c r="R104" s="183">
        <f>Q104*H104</f>
        <v>0</v>
      </c>
      <c r="S104" s="183">
        <v>0</v>
      </c>
      <c r="T104" s="184">
        <f>S104*H104</f>
        <v>0</v>
      </c>
      <c r="AR104" s="23" t="s">
        <v>165</v>
      </c>
      <c r="AT104" s="23" t="s">
        <v>160</v>
      </c>
      <c r="AU104" s="23" t="s">
        <v>81</v>
      </c>
      <c r="AY104" s="23" t="s">
        <v>157</v>
      </c>
      <c r="BE104" s="185">
        <f>IF(N104="základní",J104,0)</f>
        <v>0</v>
      </c>
      <c r="BF104" s="185">
        <f>IF(N104="snížená",J104,0)</f>
        <v>0</v>
      </c>
      <c r="BG104" s="185">
        <f>IF(N104="zákl. přenesená",J104,0)</f>
        <v>0</v>
      </c>
      <c r="BH104" s="185">
        <f>IF(N104="sníž. přenesená",J104,0)</f>
        <v>0</v>
      </c>
      <c r="BI104" s="185">
        <f>IF(N104="nulová",J104,0)</f>
        <v>0</v>
      </c>
      <c r="BJ104" s="23" t="s">
        <v>81</v>
      </c>
      <c r="BK104" s="185">
        <f>ROUND(I104*H104,2)</f>
        <v>0</v>
      </c>
      <c r="BL104" s="23" t="s">
        <v>165</v>
      </c>
      <c r="BM104" s="23" t="s">
        <v>506</v>
      </c>
    </row>
    <row r="105" spans="2:63" s="10" customFormat="1" ht="37.35" customHeight="1">
      <c r="B105" s="160"/>
      <c r="D105" s="161" t="s">
        <v>72</v>
      </c>
      <c r="E105" s="162" t="s">
        <v>1503</v>
      </c>
      <c r="F105" s="162" t="s">
        <v>3032</v>
      </c>
      <c r="I105" s="163"/>
      <c r="J105" s="164">
        <f>BK105</f>
        <v>0</v>
      </c>
      <c r="L105" s="160"/>
      <c r="M105" s="165"/>
      <c r="N105" s="166"/>
      <c r="O105" s="166"/>
      <c r="P105" s="167">
        <f>SUM(P106:P121)</f>
        <v>0</v>
      </c>
      <c r="Q105" s="166"/>
      <c r="R105" s="167">
        <f>SUM(R106:R121)</f>
        <v>0</v>
      </c>
      <c r="S105" s="166"/>
      <c r="T105" s="168">
        <f>SUM(T106:T121)</f>
        <v>0</v>
      </c>
      <c r="AR105" s="161" t="s">
        <v>81</v>
      </c>
      <c r="AT105" s="169" t="s">
        <v>72</v>
      </c>
      <c r="AU105" s="169" t="s">
        <v>73</v>
      </c>
      <c r="AY105" s="161" t="s">
        <v>157</v>
      </c>
      <c r="BK105" s="170">
        <f>SUM(BK106:BK121)</f>
        <v>0</v>
      </c>
    </row>
    <row r="106" spans="2:65" s="1" customFormat="1" ht="38.25" customHeight="1" hidden="1">
      <c r="B106" s="173"/>
      <c r="C106" s="174" t="s">
        <v>291</v>
      </c>
      <c r="D106" s="174" t="s">
        <v>160</v>
      </c>
      <c r="E106" s="175" t="s">
        <v>3033</v>
      </c>
      <c r="F106" s="176" t="s">
        <v>3304</v>
      </c>
      <c r="G106" s="177" t="s">
        <v>1452</v>
      </c>
      <c r="H106" s="178">
        <v>0</v>
      </c>
      <c r="I106" s="179"/>
      <c r="J106" s="180">
        <f aca="true" t="shared" si="10" ref="J106:J121">ROUND(I106*H106,2)</f>
        <v>0</v>
      </c>
      <c r="K106" s="176" t="s">
        <v>5</v>
      </c>
      <c r="L106" s="40"/>
      <c r="M106" s="181" t="s">
        <v>5</v>
      </c>
      <c r="N106" s="182" t="s">
        <v>44</v>
      </c>
      <c r="O106" s="41"/>
      <c r="P106" s="183">
        <f aca="true" t="shared" si="11" ref="P106:P121">O106*H106</f>
        <v>0</v>
      </c>
      <c r="Q106" s="183">
        <v>0</v>
      </c>
      <c r="R106" s="183">
        <f aca="true" t="shared" si="12" ref="R106:R121">Q106*H106</f>
        <v>0</v>
      </c>
      <c r="S106" s="183">
        <v>0</v>
      </c>
      <c r="T106" s="184">
        <f aca="true" t="shared" si="13" ref="T106:T121">S106*H106</f>
        <v>0</v>
      </c>
      <c r="AR106" s="23" t="s">
        <v>165</v>
      </c>
      <c r="AT106" s="23" t="s">
        <v>160</v>
      </c>
      <c r="AU106" s="23" t="s">
        <v>81</v>
      </c>
      <c r="AY106" s="23" t="s">
        <v>157</v>
      </c>
      <c r="BE106" s="185">
        <f aca="true" t="shared" si="14" ref="BE106:BE121">IF(N106="základní",J106,0)</f>
        <v>0</v>
      </c>
      <c r="BF106" s="185">
        <f aca="true" t="shared" si="15" ref="BF106:BF121">IF(N106="snížená",J106,0)</f>
        <v>0</v>
      </c>
      <c r="BG106" s="185">
        <f aca="true" t="shared" si="16" ref="BG106:BG121">IF(N106="zákl. přenesená",J106,0)</f>
        <v>0</v>
      </c>
      <c r="BH106" s="185">
        <f aca="true" t="shared" si="17" ref="BH106:BH121">IF(N106="sníž. přenesená",J106,0)</f>
        <v>0</v>
      </c>
      <c r="BI106" s="185">
        <f aca="true" t="shared" si="18" ref="BI106:BI121">IF(N106="nulová",J106,0)</f>
        <v>0</v>
      </c>
      <c r="BJ106" s="23" t="s">
        <v>81</v>
      </c>
      <c r="BK106" s="185">
        <f aca="true" t="shared" si="19" ref="BK106:BK121">ROUND(I106*H106,2)</f>
        <v>0</v>
      </c>
      <c r="BL106" s="23" t="s">
        <v>165</v>
      </c>
      <c r="BM106" s="23" t="s">
        <v>513</v>
      </c>
    </row>
    <row r="107" spans="2:65" s="1" customFormat="1" ht="38.25" customHeight="1">
      <c r="B107" s="173"/>
      <c r="C107" s="174" t="s">
        <v>297</v>
      </c>
      <c r="D107" s="174" t="s">
        <v>160</v>
      </c>
      <c r="E107" s="175" t="s">
        <v>3034</v>
      </c>
      <c r="F107" s="176" t="s">
        <v>3303</v>
      </c>
      <c r="G107" s="177" t="s">
        <v>1452</v>
      </c>
      <c r="H107" s="178">
        <v>2</v>
      </c>
      <c r="I107" s="179"/>
      <c r="J107" s="180">
        <f t="shared" si="10"/>
        <v>0</v>
      </c>
      <c r="K107" s="176" t="s">
        <v>5</v>
      </c>
      <c r="L107" s="40"/>
      <c r="M107" s="181" t="s">
        <v>5</v>
      </c>
      <c r="N107" s="182" t="s">
        <v>44</v>
      </c>
      <c r="O107" s="41"/>
      <c r="P107" s="183">
        <f t="shared" si="11"/>
        <v>0</v>
      </c>
      <c r="Q107" s="183">
        <v>0</v>
      </c>
      <c r="R107" s="183">
        <f t="shared" si="12"/>
        <v>0</v>
      </c>
      <c r="S107" s="183">
        <v>0</v>
      </c>
      <c r="T107" s="184">
        <f t="shared" si="13"/>
        <v>0</v>
      </c>
      <c r="AR107" s="23" t="s">
        <v>165</v>
      </c>
      <c r="AT107" s="23" t="s">
        <v>160</v>
      </c>
      <c r="AU107" s="23" t="s">
        <v>81</v>
      </c>
      <c r="AY107" s="23" t="s">
        <v>157</v>
      </c>
      <c r="BE107" s="185">
        <f t="shared" si="14"/>
        <v>0</v>
      </c>
      <c r="BF107" s="185">
        <f t="shared" si="15"/>
        <v>0</v>
      </c>
      <c r="BG107" s="185">
        <f t="shared" si="16"/>
        <v>0</v>
      </c>
      <c r="BH107" s="185">
        <f t="shared" si="17"/>
        <v>0</v>
      </c>
      <c r="BI107" s="185">
        <f t="shared" si="18"/>
        <v>0</v>
      </c>
      <c r="BJ107" s="23" t="s">
        <v>81</v>
      </c>
      <c r="BK107" s="185">
        <f t="shared" si="19"/>
        <v>0</v>
      </c>
      <c r="BL107" s="23" t="s">
        <v>165</v>
      </c>
      <c r="BM107" s="23" t="s">
        <v>524</v>
      </c>
    </row>
    <row r="108" spans="2:65" s="1" customFormat="1" ht="16.5" customHeight="1">
      <c r="B108" s="173"/>
      <c r="C108" s="174" t="s">
        <v>303</v>
      </c>
      <c r="D108" s="174" t="s">
        <v>160</v>
      </c>
      <c r="E108" s="175" t="s">
        <v>3035</v>
      </c>
      <c r="F108" s="176" t="s">
        <v>3036</v>
      </c>
      <c r="G108" s="177" t="s">
        <v>1452</v>
      </c>
      <c r="H108" s="178">
        <v>2</v>
      </c>
      <c r="I108" s="179"/>
      <c r="J108" s="180">
        <f t="shared" si="10"/>
        <v>0</v>
      </c>
      <c r="K108" s="176" t="s">
        <v>5</v>
      </c>
      <c r="L108" s="40"/>
      <c r="M108" s="181" t="s">
        <v>5</v>
      </c>
      <c r="N108" s="182" t="s">
        <v>44</v>
      </c>
      <c r="O108" s="41"/>
      <c r="P108" s="183">
        <f t="shared" si="11"/>
        <v>0</v>
      </c>
      <c r="Q108" s="183">
        <v>0</v>
      </c>
      <c r="R108" s="183">
        <f t="shared" si="12"/>
        <v>0</v>
      </c>
      <c r="S108" s="183">
        <v>0</v>
      </c>
      <c r="T108" s="184">
        <f t="shared" si="13"/>
        <v>0</v>
      </c>
      <c r="AR108" s="23" t="s">
        <v>165</v>
      </c>
      <c r="AT108" s="23" t="s">
        <v>160</v>
      </c>
      <c r="AU108" s="23" t="s">
        <v>81</v>
      </c>
      <c r="AY108" s="23" t="s">
        <v>157</v>
      </c>
      <c r="BE108" s="185">
        <f t="shared" si="14"/>
        <v>0</v>
      </c>
      <c r="BF108" s="185">
        <f t="shared" si="15"/>
        <v>0</v>
      </c>
      <c r="BG108" s="185">
        <f t="shared" si="16"/>
        <v>0</v>
      </c>
      <c r="BH108" s="185">
        <f t="shared" si="17"/>
        <v>0</v>
      </c>
      <c r="BI108" s="185">
        <f t="shared" si="18"/>
        <v>0</v>
      </c>
      <c r="BJ108" s="23" t="s">
        <v>81</v>
      </c>
      <c r="BK108" s="185">
        <f t="shared" si="19"/>
        <v>0</v>
      </c>
      <c r="BL108" s="23" t="s">
        <v>165</v>
      </c>
      <c r="BM108" s="23" t="s">
        <v>537</v>
      </c>
    </row>
    <row r="109" spans="2:65" s="1" customFormat="1" ht="16.5" customHeight="1">
      <c r="B109" s="173"/>
      <c r="C109" s="174" t="s">
        <v>310</v>
      </c>
      <c r="D109" s="174" t="s">
        <v>160</v>
      </c>
      <c r="E109" s="175" t="s">
        <v>3037</v>
      </c>
      <c r="F109" s="176" t="s">
        <v>3038</v>
      </c>
      <c r="G109" s="177" t="s">
        <v>1452</v>
      </c>
      <c r="H109" s="178">
        <v>3</v>
      </c>
      <c r="I109" s="179"/>
      <c r="J109" s="180">
        <f t="shared" si="10"/>
        <v>0</v>
      </c>
      <c r="K109" s="176" t="s">
        <v>5</v>
      </c>
      <c r="L109" s="40"/>
      <c r="M109" s="181" t="s">
        <v>5</v>
      </c>
      <c r="N109" s="182" t="s">
        <v>44</v>
      </c>
      <c r="O109" s="41"/>
      <c r="P109" s="183">
        <f t="shared" si="11"/>
        <v>0</v>
      </c>
      <c r="Q109" s="183">
        <v>0</v>
      </c>
      <c r="R109" s="183">
        <f t="shared" si="12"/>
        <v>0</v>
      </c>
      <c r="S109" s="183">
        <v>0</v>
      </c>
      <c r="T109" s="184">
        <f t="shared" si="13"/>
        <v>0</v>
      </c>
      <c r="AR109" s="23" t="s">
        <v>165</v>
      </c>
      <c r="AT109" s="23" t="s">
        <v>160</v>
      </c>
      <c r="AU109" s="23" t="s">
        <v>81</v>
      </c>
      <c r="AY109" s="23" t="s">
        <v>157</v>
      </c>
      <c r="BE109" s="185">
        <f t="shared" si="14"/>
        <v>0</v>
      </c>
      <c r="BF109" s="185">
        <f t="shared" si="15"/>
        <v>0</v>
      </c>
      <c r="BG109" s="185">
        <f t="shared" si="16"/>
        <v>0</v>
      </c>
      <c r="BH109" s="185">
        <f t="shared" si="17"/>
        <v>0</v>
      </c>
      <c r="BI109" s="185">
        <f t="shared" si="18"/>
        <v>0</v>
      </c>
      <c r="BJ109" s="23" t="s">
        <v>81</v>
      </c>
      <c r="BK109" s="185">
        <f t="shared" si="19"/>
        <v>0</v>
      </c>
      <c r="BL109" s="23" t="s">
        <v>165</v>
      </c>
      <c r="BM109" s="23" t="s">
        <v>548</v>
      </c>
    </row>
    <row r="110" spans="2:65" s="1" customFormat="1" ht="16.5" customHeight="1">
      <c r="B110" s="173"/>
      <c r="C110" s="174" t="s">
        <v>315</v>
      </c>
      <c r="D110" s="174" t="s">
        <v>160</v>
      </c>
      <c r="E110" s="175" t="s">
        <v>3039</v>
      </c>
      <c r="F110" s="176" t="s">
        <v>3040</v>
      </c>
      <c r="G110" s="177" t="s">
        <v>1452</v>
      </c>
      <c r="H110" s="178">
        <v>3</v>
      </c>
      <c r="I110" s="179"/>
      <c r="J110" s="180">
        <f t="shared" si="10"/>
        <v>0</v>
      </c>
      <c r="K110" s="176" t="s">
        <v>5</v>
      </c>
      <c r="L110" s="40"/>
      <c r="M110" s="181" t="s">
        <v>5</v>
      </c>
      <c r="N110" s="182" t="s">
        <v>44</v>
      </c>
      <c r="O110" s="41"/>
      <c r="P110" s="183">
        <f t="shared" si="11"/>
        <v>0</v>
      </c>
      <c r="Q110" s="183">
        <v>0</v>
      </c>
      <c r="R110" s="183">
        <f t="shared" si="12"/>
        <v>0</v>
      </c>
      <c r="S110" s="183">
        <v>0</v>
      </c>
      <c r="T110" s="184">
        <f t="shared" si="13"/>
        <v>0</v>
      </c>
      <c r="AR110" s="23" t="s">
        <v>165</v>
      </c>
      <c r="AT110" s="23" t="s">
        <v>160</v>
      </c>
      <c r="AU110" s="23" t="s">
        <v>81</v>
      </c>
      <c r="AY110" s="23" t="s">
        <v>157</v>
      </c>
      <c r="BE110" s="185">
        <f t="shared" si="14"/>
        <v>0</v>
      </c>
      <c r="BF110" s="185">
        <f t="shared" si="15"/>
        <v>0</v>
      </c>
      <c r="BG110" s="185">
        <f t="shared" si="16"/>
        <v>0</v>
      </c>
      <c r="BH110" s="185">
        <f t="shared" si="17"/>
        <v>0</v>
      </c>
      <c r="BI110" s="185">
        <f t="shared" si="18"/>
        <v>0</v>
      </c>
      <c r="BJ110" s="23" t="s">
        <v>81</v>
      </c>
      <c r="BK110" s="185">
        <f t="shared" si="19"/>
        <v>0</v>
      </c>
      <c r="BL110" s="23" t="s">
        <v>165</v>
      </c>
      <c r="BM110" s="23" t="s">
        <v>557</v>
      </c>
    </row>
    <row r="111" spans="2:65" s="1" customFormat="1" ht="16.5" customHeight="1">
      <c r="B111" s="173"/>
      <c r="C111" s="174" t="s">
        <v>341</v>
      </c>
      <c r="D111" s="174" t="s">
        <v>160</v>
      </c>
      <c r="E111" s="175" t="s">
        <v>3041</v>
      </c>
      <c r="F111" s="176" t="s">
        <v>3042</v>
      </c>
      <c r="G111" s="177" t="s">
        <v>1452</v>
      </c>
      <c r="H111" s="178">
        <v>8</v>
      </c>
      <c r="I111" s="179"/>
      <c r="J111" s="180">
        <f t="shared" si="10"/>
        <v>0</v>
      </c>
      <c r="K111" s="176" t="s">
        <v>5</v>
      </c>
      <c r="L111" s="40"/>
      <c r="M111" s="181" t="s">
        <v>5</v>
      </c>
      <c r="N111" s="182" t="s">
        <v>44</v>
      </c>
      <c r="O111" s="41"/>
      <c r="P111" s="183">
        <f t="shared" si="11"/>
        <v>0</v>
      </c>
      <c r="Q111" s="183">
        <v>0</v>
      </c>
      <c r="R111" s="183">
        <f t="shared" si="12"/>
        <v>0</v>
      </c>
      <c r="S111" s="183">
        <v>0</v>
      </c>
      <c r="T111" s="184">
        <f t="shared" si="13"/>
        <v>0</v>
      </c>
      <c r="AR111" s="23" t="s">
        <v>165</v>
      </c>
      <c r="AT111" s="23" t="s">
        <v>160</v>
      </c>
      <c r="AU111" s="23" t="s">
        <v>81</v>
      </c>
      <c r="AY111" s="23" t="s">
        <v>157</v>
      </c>
      <c r="BE111" s="185">
        <f t="shared" si="14"/>
        <v>0</v>
      </c>
      <c r="BF111" s="185">
        <f t="shared" si="15"/>
        <v>0</v>
      </c>
      <c r="BG111" s="185">
        <f t="shared" si="16"/>
        <v>0</v>
      </c>
      <c r="BH111" s="185">
        <f t="shared" si="17"/>
        <v>0</v>
      </c>
      <c r="BI111" s="185">
        <f t="shared" si="18"/>
        <v>0</v>
      </c>
      <c r="BJ111" s="23" t="s">
        <v>81</v>
      </c>
      <c r="BK111" s="185">
        <f t="shared" si="19"/>
        <v>0</v>
      </c>
      <c r="BL111" s="23" t="s">
        <v>165</v>
      </c>
      <c r="BM111" s="23" t="s">
        <v>569</v>
      </c>
    </row>
    <row r="112" spans="2:65" s="1" customFormat="1" ht="16.5" customHeight="1">
      <c r="B112" s="173"/>
      <c r="C112" s="174" t="s">
        <v>408</v>
      </c>
      <c r="D112" s="174" t="s">
        <v>160</v>
      </c>
      <c r="E112" s="175" t="s">
        <v>3043</v>
      </c>
      <c r="F112" s="176" t="s">
        <v>3044</v>
      </c>
      <c r="G112" s="177" t="s">
        <v>1452</v>
      </c>
      <c r="H112" s="178">
        <v>8</v>
      </c>
      <c r="I112" s="179"/>
      <c r="J112" s="180">
        <f t="shared" si="10"/>
        <v>0</v>
      </c>
      <c r="K112" s="176" t="s">
        <v>5</v>
      </c>
      <c r="L112" s="40"/>
      <c r="M112" s="181" t="s">
        <v>5</v>
      </c>
      <c r="N112" s="182" t="s">
        <v>44</v>
      </c>
      <c r="O112" s="41"/>
      <c r="P112" s="183">
        <f t="shared" si="11"/>
        <v>0</v>
      </c>
      <c r="Q112" s="183">
        <v>0</v>
      </c>
      <c r="R112" s="183">
        <f t="shared" si="12"/>
        <v>0</v>
      </c>
      <c r="S112" s="183">
        <v>0</v>
      </c>
      <c r="T112" s="184">
        <f t="shared" si="13"/>
        <v>0</v>
      </c>
      <c r="AR112" s="23" t="s">
        <v>165</v>
      </c>
      <c r="AT112" s="23" t="s">
        <v>160</v>
      </c>
      <c r="AU112" s="23" t="s">
        <v>81</v>
      </c>
      <c r="AY112" s="23" t="s">
        <v>157</v>
      </c>
      <c r="BE112" s="185">
        <f t="shared" si="14"/>
        <v>0</v>
      </c>
      <c r="BF112" s="185">
        <f t="shared" si="15"/>
        <v>0</v>
      </c>
      <c r="BG112" s="185">
        <f t="shared" si="16"/>
        <v>0</v>
      </c>
      <c r="BH112" s="185">
        <f t="shared" si="17"/>
        <v>0</v>
      </c>
      <c r="BI112" s="185">
        <f t="shared" si="18"/>
        <v>0</v>
      </c>
      <c r="BJ112" s="23" t="s">
        <v>81</v>
      </c>
      <c r="BK112" s="185">
        <f t="shared" si="19"/>
        <v>0</v>
      </c>
      <c r="BL112" s="23" t="s">
        <v>165</v>
      </c>
      <c r="BM112" s="23" t="s">
        <v>579</v>
      </c>
    </row>
    <row r="113" spans="2:65" s="1" customFormat="1" ht="16.5" customHeight="1">
      <c r="B113" s="173"/>
      <c r="C113" s="174" t="s">
        <v>412</v>
      </c>
      <c r="D113" s="174" t="s">
        <v>160</v>
      </c>
      <c r="E113" s="175" t="s">
        <v>3045</v>
      </c>
      <c r="F113" s="176" t="s">
        <v>3042</v>
      </c>
      <c r="G113" s="177" t="s">
        <v>1452</v>
      </c>
      <c r="H113" s="178">
        <v>2</v>
      </c>
      <c r="I113" s="179"/>
      <c r="J113" s="180">
        <f t="shared" si="10"/>
        <v>0</v>
      </c>
      <c r="K113" s="176" t="s">
        <v>5</v>
      </c>
      <c r="L113" s="40"/>
      <c r="M113" s="181" t="s">
        <v>5</v>
      </c>
      <c r="N113" s="182" t="s">
        <v>44</v>
      </c>
      <c r="O113" s="41"/>
      <c r="P113" s="183">
        <f t="shared" si="11"/>
        <v>0</v>
      </c>
      <c r="Q113" s="183">
        <v>0</v>
      </c>
      <c r="R113" s="183">
        <f t="shared" si="12"/>
        <v>0</v>
      </c>
      <c r="S113" s="183">
        <v>0</v>
      </c>
      <c r="T113" s="184">
        <f t="shared" si="13"/>
        <v>0</v>
      </c>
      <c r="AR113" s="23" t="s">
        <v>165</v>
      </c>
      <c r="AT113" s="23" t="s">
        <v>160</v>
      </c>
      <c r="AU113" s="23" t="s">
        <v>81</v>
      </c>
      <c r="AY113" s="23" t="s">
        <v>157</v>
      </c>
      <c r="BE113" s="185">
        <f t="shared" si="14"/>
        <v>0</v>
      </c>
      <c r="BF113" s="185">
        <f t="shared" si="15"/>
        <v>0</v>
      </c>
      <c r="BG113" s="185">
        <f t="shared" si="16"/>
        <v>0</v>
      </c>
      <c r="BH113" s="185">
        <f t="shared" si="17"/>
        <v>0</v>
      </c>
      <c r="BI113" s="185">
        <f t="shared" si="18"/>
        <v>0</v>
      </c>
      <c r="BJ113" s="23" t="s">
        <v>81</v>
      </c>
      <c r="BK113" s="185">
        <f t="shared" si="19"/>
        <v>0</v>
      </c>
      <c r="BL113" s="23" t="s">
        <v>165</v>
      </c>
      <c r="BM113" s="23" t="s">
        <v>588</v>
      </c>
    </row>
    <row r="114" spans="2:65" s="1" customFormat="1" ht="16.5" customHeight="1">
      <c r="B114" s="173"/>
      <c r="C114" s="174" t="s">
        <v>435</v>
      </c>
      <c r="D114" s="174" t="s">
        <v>160</v>
      </c>
      <c r="E114" s="175" t="s">
        <v>3046</v>
      </c>
      <c r="F114" s="176" t="s">
        <v>3044</v>
      </c>
      <c r="G114" s="177" t="s">
        <v>1452</v>
      </c>
      <c r="H114" s="178">
        <v>2</v>
      </c>
      <c r="I114" s="179"/>
      <c r="J114" s="180">
        <f t="shared" si="10"/>
        <v>0</v>
      </c>
      <c r="K114" s="176" t="s">
        <v>5</v>
      </c>
      <c r="L114" s="40"/>
      <c r="M114" s="181" t="s">
        <v>5</v>
      </c>
      <c r="N114" s="182" t="s">
        <v>44</v>
      </c>
      <c r="O114" s="41"/>
      <c r="P114" s="183">
        <f t="shared" si="11"/>
        <v>0</v>
      </c>
      <c r="Q114" s="183">
        <v>0</v>
      </c>
      <c r="R114" s="183">
        <f t="shared" si="12"/>
        <v>0</v>
      </c>
      <c r="S114" s="183">
        <v>0</v>
      </c>
      <c r="T114" s="184">
        <f t="shared" si="13"/>
        <v>0</v>
      </c>
      <c r="AR114" s="23" t="s">
        <v>165</v>
      </c>
      <c r="AT114" s="23" t="s">
        <v>160</v>
      </c>
      <c r="AU114" s="23" t="s">
        <v>81</v>
      </c>
      <c r="AY114" s="23" t="s">
        <v>157</v>
      </c>
      <c r="BE114" s="185">
        <f t="shared" si="14"/>
        <v>0</v>
      </c>
      <c r="BF114" s="185">
        <f t="shared" si="15"/>
        <v>0</v>
      </c>
      <c r="BG114" s="185">
        <f t="shared" si="16"/>
        <v>0</v>
      </c>
      <c r="BH114" s="185">
        <f t="shared" si="17"/>
        <v>0</v>
      </c>
      <c r="BI114" s="185">
        <f t="shared" si="18"/>
        <v>0</v>
      </c>
      <c r="BJ114" s="23" t="s">
        <v>81</v>
      </c>
      <c r="BK114" s="185">
        <f t="shared" si="19"/>
        <v>0</v>
      </c>
      <c r="BL114" s="23" t="s">
        <v>165</v>
      </c>
      <c r="BM114" s="23" t="s">
        <v>596</v>
      </c>
    </row>
    <row r="115" spans="2:65" s="1" customFormat="1" ht="16.5" customHeight="1">
      <c r="B115" s="173"/>
      <c r="C115" s="174" t="s">
        <v>441</v>
      </c>
      <c r="D115" s="174" t="s">
        <v>160</v>
      </c>
      <c r="E115" s="175" t="s">
        <v>3047</v>
      </c>
      <c r="F115" s="176" t="s">
        <v>3048</v>
      </c>
      <c r="G115" s="177" t="s">
        <v>1452</v>
      </c>
      <c r="H115" s="178">
        <v>12</v>
      </c>
      <c r="I115" s="179"/>
      <c r="J115" s="180">
        <f t="shared" si="10"/>
        <v>0</v>
      </c>
      <c r="K115" s="176" t="s">
        <v>5</v>
      </c>
      <c r="L115" s="40"/>
      <c r="M115" s="181" t="s">
        <v>5</v>
      </c>
      <c r="N115" s="182" t="s">
        <v>44</v>
      </c>
      <c r="O115" s="41"/>
      <c r="P115" s="183">
        <f t="shared" si="11"/>
        <v>0</v>
      </c>
      <c r="Q115" s="183">
        <v>0</v>
      </c>
      <c r="R115" s="183">
        <f t="shared" si="12"/>
        <v>0</v>
      </c>
      <c r="S115" s="183">
        <v>0</v>
      </c>
      <c r="T115" s="184">
        <f t="shared" si="13"/>
        <v>0</v>
      </c>
      <c r="AR115" s="23" t="s">
        <v>165</v>
      </c>
      <c r="AT115" s="23" t="s">
        <v>160</v>
      </c>
      <c r="AU115" s="23" t="s">
        <v>81</v>
      </c>
      <c r="AY115" s="23" t="s">
        <v>157</v>
      </c>
      <c r="BE115" s="185">
        <f t="shared" si="14"/>
        <v>0</v>
      </c>
      <c r="BF115" s="185">
        <f t="shared" si="15"/>
        <v>0</v>
      </c>
      <c r="BG115" s="185">
        <f t="shared" si="16"/>
        <v>0</v>
      </c>
      <c r="BH115" s="185">
        <f t="shared" si="17"/>
        <v>0</v>
      </c>
      <c r="BI115" s="185">
        <f t="shared" si="18"/>
        <v>0</v>
      </c>
      <c r="BJ115" s="23" t="s">
        <v>81</v>
      </c>
      <c r="BK115" s="185">
        <f t="shared" si="19"/>
        <v>0</v>
      </c>
      <c r="BL115" s="23" t="s">
        <v>165</v>
      </c>
      <c r="BM115" s="23" t="s">
        <v>606</v>
      </c>
    </row>
    <row r="116" spans="2:65" s="1" customFormat="1" ht="16.5" customHeight="1">
      <c r="B116" s="173"/>
      <c r="C116" s="174" t="s">
        <v>447</v>
      </c>
      <c r="D116" s="174" t="s">
        <v>160</v>
      </c>
      <c r="E116" s="175" t="s">
        <v>3049</v>
      </c>
      <c r="F116" s="176" t="s">
        <v>3050</v>
      </c>
      <c r="G116" s="177" t="s">
        <v>1452</v>
      </c>
      <c r="H116" s="178">
        <v>10</v>
      </c>
      <c r="I116" s="179"/>
      <c r="J116" s="180">
        <f t="shared" si="10"/>
        <v>0</v>
      </c>
      <c r="K116" s="176" t="s">
        <v>5</v>
      </c>
      <c r="L116" s="40"/>
      <c r="M116" s="181" t="s">
        <v>5</v>
      </c>
      <c r="N116" s="182" t="s">
        <v>44</v>
      </c>
      <c r="O116" s="41"/>
      <c r="P116" s="183">
        <f t="shared" si="11"/>
        <v>0</v>
      </c>
      <c r="Q116" s="183">
        <v>0</v>
      </c>
      <c r="R116" s="183">
        <f t="shared" si="12"/>
        <v>0</v>
      </c>
      <c r="S116" s="183">
        <v>0</v>
      </c>
      <c r="T116" s="184">
        <f t="shared" si="13"/>
        <v>0</v>
      </c>
      <c r="AR116" s="23" t="s">
        <v>165</v>
      </c>
      <c r="AT116" s="23" t="s">
        <v>160</v>
      </c>
      <c r="AU116" s="23" t="s">
        <v>81</v>
      </c>
      <c r="AY116" s="23" t="s">
        <v>157</v>
      </c>
      <c r="BE116" s="185">
        <f t="shared" si="14"/>
        <v>0</v>
      </c>
      <c r="BF116" s="185">
        <f t="shared" si="15"/>
        <v>0</v>
      </c>
      <c r="BG116" s="185">
        <f t="shared" si="16"/>
        <v>0</v>
      </c>
      <c r="BH116" s="185">
        <f t="shared" si="17"/>
        <v>0</v>
      </c>
      <c r="BI116" s="185">
        <f t="shared" si="18"/>
        <v>0</v>
      </c>
      <c r="BJ116" s="23" t="s">
        <v>81</v>
      </c>
      <c r="BK116" s="185">
        <f t="shared" si="19"/>
        <v>0</v>
      </c>
      <c r="BL116" s="23" t="s">
        <v>165</v>
      </c>
      <c r="BM116" s="23" t="s">
        <v>616</v>
      </c>
    </row>
    <row r="117" spans="2:65" s="1" customFormat="1" ht="16.5" customHeight="1">
      <c r="B117" s="173"/>
      <c r="C117" s="174" t="s">
        <v>455</v>
      </c>
      <c r="D117" s="174" t="s">
        <v>160</v>
      </c>
      <c r="E117" s="175" t="s">
        <v>3051</v>
      </c>
      <c r="F117" s="176" t="s">
        <v>3018</v>
      </c>
      <c r="G117" s="177" t="s">
        <v>207</v>
      </c>
      <c r="H117" s="178">
        <v>89</v>
      </c>
      <c r="I117" s="179"/>
      <c r="J117" s="180">
        <f t="shared" si="10"/>
        <v>0</v>
      </c>
      <c r="K117" s="176" t="s">
        <v>5</v>
      </c>
      <c r="L117" s="40"/>
      <c r="M117" s="181" t="s">
        <v>5</v>
      </c>
      <c r="N117" s="182" t="s">
        <v>44</v>
      </c>
      <c r="O117" s="41"/>
      <c r="P117" s="183">
        <f t="shared" si="11"/>
        <v>0</v>
      </c>
      <c r="Q117" s="183">
        <v>0</v>
      </c>
      <c r="R117" s="183">
        <f t="shared" si="12"/>
        <v>0</v>
      </c>
      <c r="S117" s="183">
        <v>0</v>
      </c>
      <c r="T117" s="184">
        <f t="shared" si="13"/>
        <v>0</v>
      </c>
      <c r="AR117" s="23" t="s">
        <v>165</v>
      </c>
      <c r="AT117" s="23" t="s">
        <v>160</v>
      </c>
      <c r="AU117" s="23" t="s">
        <v>81</v>
      </c>
      <c r="AY117" s="23" t="s">
        <v>157</v>
      </c>
      <c r="BE117" s="185">
        <f t="shared" si="14"/>
        <v>0</v>
      </c>
      <c r="BF117" s="185">
        <f t="shared" si="15"/>
        <v>0</v>
      </c>
      <c r="BG117" s="185">
        <f t="shared" si="16"/>
        <v>0</v>
      </c>
      <c r="BH117" s="185">
        <f t="shared" si="17"/>
        <v>0</v>
      </c>
      <c r="BI117" s="185">
        <f t="shared" si="18"/>
        <v>0</v>
      </c>
      <c r="BJ117" s="23" t="s">
        <v>81</v>
      </c>
      <c r="BK117" s="185">
        <f t="shared" si="19"/>
        <v>0</v>
      </c>
      <c r="BL117" s="23" t="s">
        <v>165</v>
      </c>
      <c r="BM117" s="23" t="s">
        <v>646</v>
      </c>
    </row>
    <row r="118" spans="2:65" s="1" customFormat="1" ht="16.5" customHeight="1">
      <c r="B118" s="173"/>
      <c r="C118" s="174" t="s">
        <v>461</v>
      </c>
      <c r="D118" s="174" t="s">
        <v>160</v>
      </c>
      <c r="E118" s="175" t="s">
        <v>3052</v>
      </c>
      <c r="F118" s="176" t="s">
        <v>3020</v>
      </c>
      <c r="G118" s="177" t="s">
        <v>207</v>
      </c>
      <c r="H118" s="178">
        <v>15</v>
      </c>
      <c r="I118" s="179"/>
      <c r="J118" s="180">
        <f t="shared" si="10"/>
        <v>0</v>
      </c>
      <c r="K118" s="176" t="s">
        <v>5</v>
      </c>
      <c r="L118" s="40"/>
      <c r="M118" s="181" t="s">
        <v>5</v>
      </c>
      <c r="N118" s="182" t="s">
        <v>44</v>
      </c>
      <c r="O118" s="41"/>
      <c r="P118" s="183">
        <f t="shared" si="11"/>
        <v>0</v>
      </c>
      <c r="Q118" s="183">
        <v>0</v>
      </c>
      <c r="R118" s="183">
        <f t="shared" si="12"/>
        <v>0</v>
      </c>
      <c r="S118" s="183">
        <v>0</v>
      </c>
      <c r="T118" s="184">
        <f t="shared" si="13"/>
        <v>0</v>
      </c>
      <c r="AR118" s="23" t="s">
        <v>165</v>
      </c>
      <c r="AT118" s="23" t="s">
        <v>160</v>
      </c>
      <c r="AU118" s="23" t="s">
        <v>81</v>
      </c>
      <c r="AY118" s="23" t="s">
        <v>157</v>
      </c>
      <c r="BE118" s="185">
        <f t="shared" si="14"/>
        <v>0</v>
      </c>
      <c r="BF118" s="185">
        <f t="shared" si="15"/>
        <v>0</v>
      </c>
      <c r="BG118" s="185">
        <f t="shared" si="16"/>
        <v>0</v>
      </c>
      <c r="BH118" s="185">
        <f t="shared" si="17"/>
        <v>0</v>
      </c>
      <c r="BI118" s="185">
        <f t="shared" si="18"/>
        <v>0</v>
      </c>
      <c r="BJ118" s="23" t="s">
        <v>81</v>
      </c>
      <c r="BK118" s="185">
        <f t="shared" si="19"/>
        <v>0</v>
      </c>
      <c r="BL118" s="23" t="s">
        <v>165</v>
      </c>
      <c r="BM118" s="23" t="s">
        <v>657</v>
      </c>
    </row>
    <row r="119" spans="2:65" s="1" customFormat="1" ht="16.5" customHeight="1">
      <c r="B119" s="173"/>
      <c r="C119" s="174" t="s">
        <v>466</v>
      </c>
      <c r="D119" s="174" t="s">
        <v>160</v>
      </c>
      <c r="E119" s="175" t="s">
        <v>3053</v>
      </c>
      <c r="F119" s="176" t="s">
        <v>3014</v>
      </c>
      <c r="G119" s="177" t="s">
        <v>207</v>
      </c>
      <c r="H119" s="178">
        <v>66</v>
      </c>
      <c r="I119" s="179"/>
      <c r="J119" s="180">
        <f t="shared" si="10"/>
        <v>0</v>
      </c>
      <c r="K119" s="176" t="s">
        <v>5</v>
      </c>
      <c r="L119" s="40"/>
      <c r="M119" s="181" t="s">
        <v>5</v>
      </c>
      <c r="N119" s="182" t="s">
        <v>44</v>
      </c>
      <c r="O119" s="41"/>
      <c r="P119" s="183">
        <f t="shared" si="11"/>
        <v>0</v>
      </c>
      <c r="Q119" s="183">
        <v>0</v>
      </c>
      <c r="R119" s="183">
        <f t="shared" si="12"/>
        <v>0</v>
      </c>
      <c r="S119" s="183">
        <v>0</v>
      </c>
      <c r="T119" s="184">
        <f t="shared" si="13"/>
        <v>0</v>
      </c>
      <c r="AR119" s="23" t="s">
        <v>165</v>
      </c>
      <c r="AT119" s="23" t="s">
        <v>160</v>
      </c>
      <c r="AU119" s="23" t="s">
        <v>81</v>
      </c>
      <c r="AY119" s="23" t="s">
        <v>157</v>
      </c>
      <c r="BE119" s="185">
        <f t="shared" si="14"/>
        <v>0</v>
      </c>
      <c r="BF119" s="185">
        <f t="shared" si="15"/>
        <v>0</v>
      </c>
      <c r="BG119" s="185">
        <f t="shared" si="16"/>
        <v>0</v>
      </c>
      <c r="BH119" s="185">
        <f t="shared" si="17"/>
        <v>0</v>
      </c>
      <c r="BI119" s="185">
        <f t="shared" si="18"/>
        <v>0</v>
      </c>
      <c r="BJ119" s="23" t="s">
        <v>81</v>
      </c>
      <c r="BK119" s="185">
        <f t="shared" si="19"/>
        <v>0</v>
      </c>
      <c r="BL119" s="23" t="s">
        <v>165</v>
      </c>
      <c r="BM119" s="23" t="s">
        <v>668</v>
      </c>
    </row>
    <row r="120" spans="2:65" s="1" customFormat="1" ht="16.5" customHeight="1">
      <c r="B120" s="173"/>
      <c r="C120" s="174" t="s">
        <v>472</v>
      </c>
      <c r="D120" s="174" t="s">
        <v>160</v>
      </c>
      <c r="E120" s="175" t="s">
        <v>3054</v>
      </c>
      <c r="F120" s="176" t="s">
        <v>3016</v>
      </c>
      <c r="G120" s="177" t="s">
        <v>207</v>
      </c>
      <c r="H120" s="178">
        <v>25</v>
      </c>
      <c r="I120" s="179"/>
      <c r="J120" s="180">
        <f t="shared" si="10"/>
        <v>0</v>
      </c>
      <c r="K120" s="176" t="s">
        <v>5</v>
      </c>
      <c r="L120" s="40"/>
      <c r="M120" s="181" t="s">
        <v>5</v>
      </c>
      <c r="N120" s="182" t="s">
        <v>44</v>
      </c>
      <c r="O120" s="41"/>
      <c r="P120" s="183">
        <f t="shared" si="11"/>
        <v>0</v>
      </c>
      <c r="Q120" s="183">
        <v>0</v>
      </c>
      <c r="R120" s="183">
        <f t="shared" si="12"/>
        <v>0</v>
      </c>
      <c r="S120" s="183">
        <v>0</v>
      </c>
      <c r="T120" s="184">
        <f t="shared" si="13"/>
        <v>0</v>
      </c>
      <c r="AR120" s="23" t="s">
        <v>165</v>
      </c>
      <c r="AT120" s="23" t="s">
        <v>160</v>
      </c>
      <c r="AU120" s="23" t="s">
        <v>81</v>
      </c>
      <c r="AY120" s="23" t="s">
        <v>157</v>
      </c>
      <c r="BE120" s="185">
        <f t="shared" si="14"/>
        <v>0</v>
      </c>
      <c r="BF120" s="185">
        <f t="shared" si="15"/>
        <v>0</v>
      </c>
      <c r="BG120" s="185">
        <f t="shared" si="16"/>
        <v>0</v>
      </c>
      <c r="BH120" s="185">
        <f t="shared" si="17"/>
        <v>0</v>
      </c>
      <c r="BI120" s="185">
        <f t="shared" si="18"/>
        <v>0</v>
      </c>
      <c r="BJ120" s="23" t="s">
        <v>81</v>
      </c>
      <c r="BK120" s="185">
        <f t="shared" si="19"/>
        <v>0</v>
      </c>
      <c r="BL120" s="23" t="s">
        <v>165</v>
      </c>
      <c r="BM120" s="23" t="s">
        <v>677</v>
      </c>
    </row>
    <row r="121" spans="2:65" s="1" customFormat="1" ht="16.5" customHeight="1">
      <c r="B121" s="173"/>
      <c r="C121" s="174" t="s">
        <v>476</v>
      </c>
      <c r="D121" s="174" t="s">
        <v>160</v>
      </c>
      <c r="E121" s="175" t="s">
        <v>3055</v>
      </c>
      <c r="F121" s="176" t="s">
        <v>3024</v>
      </c>
      <c r="G121" s="177" t="s">
        <v>1741</v>
      </c>
      <c r="H121" s="178">
        <v>1</v>
      </c>
      <c r="I121" s="179"/>
      <c r="J121" s="180">
        <f t="shared" si="10"/>
        <v>0</v>
      </c>
      <c r="K121" s="176" t="s">
        <v>5</v>
      </c>
      <c r="L121" s="40"/>
      <c r="M121" s="181" t="s">
        <v>5</v>
      </c>
      <c r="N121" s="182" t="s">
        <v>44</v>
      </c>
      <c r="O121" s="41"/>
      <c r="P121" s="183">
        <f t="shared" si="11"/>
        <v>0</v>
      </c>
      <c r="Q121" s="183">
        <v>0</v>
      </c>
      <c r="R121" s="183">
        <f t="shared" si="12"/>
        <v>0</v>
      </c>
      <c r="S121" s="183">
        <v>0</v>
      </c>
      <c r="T121" s="184">
        <f t="shared" si="13"/>
        <v>0</v>
      </c>
      <c r="AR121" s="23" t="s">
        <v>165</v>
      </c>
      <c r="AT121" s="23" t="s">
        <v>160</v>
      </c>
      <c r="AU121" s="23" t="s">
        <v>81</v>
      </c>
      <c r="AY121" s="23" t="s">
        <v>157</v>
      </c>
      <c r="BE121" s="185">
        <f t="shared" si="14"/>
        <v>0</v>
      </c>
      <c r="BF121" s="185">
        <f t="shared" si="15"/>
        <v>0</v>
      </c>
      <c r="BG121" s="185">
        <f t="shared" si="16"/>
        <v>0</v>
      </c>
      <c r="BH121" s="185">
        <f t="shared" si="17"/>
        <v>0</v>
      </c>
      <c r="BI121" s="185">
        <f t="shared" si="18"/>
        <v>0</v>
      </c>
      <c r="BJ121" s="23" t="s">
        <v>81</v>
      </c>
      <c r="BK121" s="185">
        <f t="shared" si="19"/>
        <v>0</v>
      </c>
      <c r="BL121" s="23" t="s">
        <v>165</v>
      </c>
      <c r="BM121" s="23" t="s">
        <v>687</v>
      </c>
    </row>
    <row r="122" spans="2:63" s="10" customFormat="1" ht="37.35" customHeight="1">
      <c r="B122" s="160"/>
      <c r="D122" s="161" t="s">
        <v>72</v>
      </c>
      <c r="E122" s="162" t="s">
        <v>1521</v>
      </c>
      <c r="F122" s="162" t="s">
        <v>3056</v>
      </c>
      <c r="I122" s="163"/>
      <c r="J122" s="164">
        <f>BK122</f>
        <v>0</v>
      </c>
      <c r="L122" s="160"/>
      <c r="M122" s="165"/>
      <c r="N122" s="166"/>
      <c r="O122" s="166"/>
      <c r="P122" s="167">
        <f>SUM(P123:P130)</f>
        <v>0</v>
      </c>
      <c r="Q122" s="166"/>
      <c r="R122" s="167">
        <f>SUM(R123:R130)</f>
        <v>0</v>
      </c>
      <c r="S122" s="166"/>
      <c r="T122" s="168">
        <f>SUM(T123:T130)</f>
        <v>0</v>
      </c>
      <c r="AR122" s="161" t="s">
        <v>81</v>
      </c>
      <c r="AT122" s="169" t="s">
        <v>72</v>
      </c>
      <c r="AU122" s="169" t="s">
        <v>73</v>
      </c>
      <c r="AY122" s="161" t="s">
        <v>157</v>
      </c>
      <c r="BK122" s="170">
        <f>SUM(BK123:BK130)</f>
        <v>0</v>
      </c>
    </row>
    <row r="123" spans="2:65" s="1" customFormat="1" ht="16.5" customHeight="1">
      <c r="B123" s="173"/>
      <c r="C123" s="174" t="s">
        <v>480</v>
      </c>
      <c r="D123" s="174" t="s">
        <v>160</v>
      </c>
      <c r="E123" s="175" t="s">
        <v>3057</v>
      </c>
      <c r="F123" s="176" t="s">
        <v>3058</v>
      </c>
      <c r="G123" s="177" t="s">
        <v>1741</v>
      </c>
      <c r="H123" s="178">
        <v>1</v>
      </c>
      <c r="I123" s="179"/>
      <c r="J123" s="180">
        <f aca="true" t="shared" si="20" ref="J123:J130">ROUND(I123*H123,2)</f>
        <v>0</v>
      </c>
      <c r="K123" s="176" t="s">
        <v>5</v>
      </c>
      <c r="L123" s="40"/>
      <c r="M123" s="181" t="s">
        <v>5</v>
      </c>
      <c r="N123" s="182" t="s">
        <v>44</v>
      </c>
      <c r="O123" s="41"/>
      <c r="P123" s="183">
        <f aca="true" t="shared" si="21" ref="P123:P130">O123*H123</f>
        <v>0</v>
      </c>
      <c r="Q123" s="183">
        <v>0</v>
      </c>
      <c r="R123" s="183">
        <f aca="true" t="shared" si="22" ref="R123:R130">Q123*H123</f>
        <v>0</v>
      </c>
      <c r="S123" s="183">
        <v>0</v>
      </c>
      <c r="T123" s="184">
        <f aca="true" t="shared" si="23" ref="T123:T130">S123*H123</f>
        <v>0</v>
      </c>
      <c r="AR123" s="23" t="s">
        <v>165</v>
      </c>
      <c r="AT123" s="23" t="s">
        <v>160</v>
      </c>
      <c r="AU123" s="23" t="s">
        <v>81</v>
      </c>
      <c r="AY123" s="23" t="s">
        <v>157</v>
      </c>
      <c r="BE123" s="185">
        <f aca="true" t="shared" si="24" ref="BE123:BE130">IF(N123="základní",J123,0)</f>
        <v>0</v>
      </c>
      <c r="BF123" s="185">
        <f aca="true" t="shared" si="25" ref="BF123:BF130">IF(N123="snížená",J123,0)</f>
        <v>0</v>
      </c>
      <c r="BG123" s="185">
        <f aca="true" t="shared" si="26" ref="BG123:BG130">IF(N123="zákl. přenesená",J123,0)</f>
        <v>0</v>
      </c>
      <c r="BH123" s="185">
        <f aca="true" t="shared" si="27" ref="BH123:BH130">IF(N123="sníž. přenesená",J123,0)</f>
        <v>0</v>
      </c>
      <c r="BI123" s="185">
        <f aca="true" t="shared" si="28" ref="BI123:BI130">IF(N123="nulová",J123,0)</f>
        <v>0</v>
      </c>
      <c r="BJ123" s="23" t="s">
        <v>81</v>
      </c>
      <c r="BK123" s="185">
        <f aca="true" t="shared" si="29" ref="BK123:BK130">ROUND(I123*H123,2)</f>
        <v>0</v>
      </c>
      <c r="BL123" s="23" t="s">
        <v>165</v>
      </c>
      <c r="BM123" s="23" t="s">
        <v>698</v>
      </c>
    </row>
    <row r="124" spans="2:65" s="1" customFormat="1" ht="16.5" customHeight="1">
      <c r="B124" s="173"/>
      <c r="C124" s="174" t="s">
        <v>485</v>
      </c>
      <c r="D124" s="174" t="s">
        <v>160</v>
      </c>
      <c r="E124" s="175" t="s">
        <v>3059</v>
      </c>
      <c r="F124" s="176" t="s">
        <v>3060</v>
      </c>
      <c r="G124" s="177" t="s">
        <v>1741</v>
      </c>
      <c r="H124" s="178">
        <v>1</v>
      </c>
      <c r="I124" s="179"/>
      <c r="J124" s="180">
        <f t="shared" si="20"/>
        <v>0</v>
      </c>
      <c r="K124" s="176" t="s">
        <v>5</v>
      </c>
      <c r="L124" s="40"/>
      <c r="M124" s="181" t="s">
        <v>5</v>
      </c>
      <c r="N124" s="182" t="s">
        <v>44</v>
      </c>
      <c r="O124" s="41"/>
      <c r="P124" s="183">
        <f t="shared" si="21"/>
        <v>0</v>
      </c>
      <c r="Q124" s="183">
        <v>0</v>
      </c>
      <c r="R124" s="183">
        <f t="shared" si="22"/>
        <v>0</v>
      </c>
      <c r="S124" s="183">
        <v>0</v>
      </c>
      <c r="T124" s="184">
        <f t="shared" si="23"/>
        <v>0</v>
      </c>
      <c r="AR124" s="23" t="s">
        <v>165</v>
      </c>
      <c r="AT124" s="23" t="s">
        <v>160</v>
      </c>
      <c r="AU124" s="23" t="s">
        <v>81</v>
      </c>
      <c r="AY124" s="23" t="s">
        <v>157</v>
      </c>
      <c r="BE124" s="185">
        <f t="shared" si="24"/>
        <v>0</v>
      </c>
      <c r="BF124" s="185">
        <f t="shared" si="25"/>
        <v>0</v>
      </c>
      <c r="BG124" s="185">
        <f t="shared" si="26"/>
        <v>0</v>
      </c>
      <c r="BH124" s="185">
        <f t="shared" si="27"/>
        <v>0</v>
      </c>
      <c r="BI124" s="185">
        <f t="shared" si="28"/>
        <v>0</v>
      </c>
      <c r="BJ124" s="23" t="s">
        <v>81</v>
      </c>
      <c r="BK124" s="185">
        <f t="shared" si="29"/>
        <v>0</v>
      </c>
      <c r="BL124" s="23" t="s">
        <v>165</v>
      </c>
      <c r="BM124" s="23" t="s">
        <v>711</v>
      </c>
    </row>
    <row r="125" spans="2:65" s="1" customFormat="1" ht="16.5" customHeight="1">
      <c r="B125" s="173"/>
      <c r="C125" s="174" t="s">
        <v>491</v>
      </c>
      <c r="D125" s="174" t="s">
        <v>160</v>
      </c>
      <c r="E125" s="175" t="s">
        <v>3061</v>
      </c>
      <c r="F125" s="176" t="s">
        <v>3062</v>
      </c>
      <c r="G125" s="177" t="s">
        <v>1741</v>
      </c>
      <c r="H125" s="178">
        <v>1</v>
      </c>
      <c r="I125" s="179"/>
      <c r="J125" s="180">
        <f t="shared" si="20"/>
        <v>0</v>
      </c>
      <c r="K125" s="176" t="s">
        <v>5</v>
      </c>
      <c r="L125" s="40"/>
      <c r="M125" s="181" t="s">
        <v>5</v>
      </c>
      <c r="N125" s="182" t="s">
        <v>44</v>
      </c>
      <c r="O125" s="41"/>
      <c r="P125" s="183">
        <f t="shared" si="21"/>
        <v>0</v>
      </c>
      <c r="Q125" s="183">
        <v>0</v>
      </c>
      <c r="R125" s="183">
        <f t="shared" si="22"/>
        <v>0</v>
      </c>
      <c r="S125" s="183">
        <v>0</v>
      </c>
      <c r="T125" s="184">
        <f t="shared" si="23"/>
        <v>0</v>
      </c>
      <c r="AR125" s="23" t="s">
        <v>165</v>
      </c>
      <c r="AT125" s="23" t="s">
        <v>160</v>
      </c>
      <c r="AU125" s="23" t="s">
        <v>81</v>
      </c>
      <c r="AY125" s="23" t="s">
        <v>157</v>
      </c>
      <c r="BE125" s="185">
        <f t="shared" si="24"/>
        <v>0</v>
      </c>
      <c r="BF125" s="185">
        <f t="shared" si="25"/>
        <v>0</v>
      </c>
      <c r="BG125" s="185">
        <f t="shared" si="26"/>
        <v>0</v>
      </c>
      <c r="BH125" s="185">
        <f t="shared" si="27"/>
        <v>0</v>
      </c>
      <c r="BI125" s="185">
        <f t="shared" si="28"/>
        <v>0</v>
      </c>
      <c r="BJ125" s="23" t="s">
        <v>81</v>
      </c>
      <c r="BK125" s="185">
        <f t="shared" si="29"/>
        <v>0</v>
      </c>
      <c r="BL125" s="23" t="s">
        <v>165</v>
      </c>
      <c r="BM125" s="23" t="s">
        <v>732</v>
      </c>
    </row>
    <row r="126" spans="2:65" s="1" customFormat="1" ht="16.5" customHeight="1">
      <c r="B126" s="173"/>
      <c r="C126" s="174" t="s">
        <v>496</v>
      </c>
      <c r="D126" s="174" t="s">
        <v>160</v>
      </c>
      <c r="E126" s="175" t="s">
        <v>3063</v>
      </c>
      <c r="F126" s="176" t="s">
        <v>3064</v>
      </c>
      <c r="G126" s="177" t="s">
        <v>1741</v>
      </c>
      <c r="H126" s="178">
        <v>1</v>
      </c>
      <c r="I126" s="179"/>
      <c r="J126" s="180">
        <f t="shared" si="20"/>
        <v>0</v>
      </c>
      <c r="K126" s="176" t="s">
        <v>5</v>
      </c>
      <c r="L126" s="40"/>
      <c r="M126" s="181" t="s">
        <v>5</v>
      </c>
      <c r="N126" s="182" t="s">
        <v>44</v>
      </c>
      <c r="O126" s="41"/>
      <c r="P126" s="183">
        <f t="shared" si="21"/>
        <v>0</v>
      </c>
      <c r="Q126" s="183">
        <v>0</v>
      </c>
      <c r="R126" s="183">
        <f t="shared" si="22"/>
        <v>0</v>
      </c>
      <c r="S126" s="183">
        <v>0</v>
      </c>
      <c r="T126" s="184">
        <f t="shared" si="23"/>
        <v>0</v>
      </c>
      <c r="AR126" s="23" t="s">
        <v>165</v>
      </c>
      <c r="AT126" s="23" t="s">
        <v>160</v>
      </c>
      <c r="AU126" s="23" t="s">
        <v>81</v>
      </c>
      <c r="AY126" s="23" t="s">
        <v>157</v>
      </c>
      <c r="BE126" s="185">
        <f t="shared" si="24"/>
        <v>0</v>
      </c>
      <c r="BF126" s="185">
        <f t="shared" si="25"/>
        <v>0</v>
      </c>
      <c r="BG126" s="185">
        <f t="shared" si="26"/>
        <v>0</v>
      </c>
      <c r="BH126" s="185">
        <f t="shared" si="27"/>
        <v>0</v>
      </c>
      <c r="BI126" s="185">
        <f t="shared" si="28"/>
        <v>0</v>
      </c>
      <c r="BJ126" s="23" t="s">
        <v>81</v>
      </c>
      <c r="BK126" s="185">
        <f t="shared" si="29"/>
        <v>0</v>
      </c>
      <c r="BL126" s="23" t="s">
        <v>165</v>
      </c>
      <c r="BM126" s="23" t="s">
        <v>743</v>
      </c>
    </row>
    <row r="127" spans="2:65" s="1" customFormat="1" ht="16.5" customHeight="1">
      <c r="B127" s="173"/>
      <c r="C127" s="174" t="s">
        <v>502</v>
      </c>
      <c r="D127" s="174" t="s">
        <v>160</v>
      </c>
      <c r="E127" s="175" t="s">
        <v>3065</v>
      </c>
      <c r="F127" s="176" t="s">
        <v>3066</v>
      </c>
      <c r="G127" s="177" t="s">
        <v>1741</v>
      </c>
      <c r="H127" s="178">
        <v>1</v>
      </c>
      <c r="I127" s="179"/>
      <c r="J127" s="180">
        <f t="shared" si="20"/>
        <v>0</v>
      </c>
      <c r="K127" s="176" t="s">
        <v>5</v>
      </c>
      <c r="L127" s="40"/>
      <c r="M127" s="181" t="s">
        <v>5</v>
      </c>
      <c r="N127" s="182" t="s">
        <v>44</v>
      </c>
      <c r="O127" s="41"/>
      <c r="P127" s="183">
        <f t="shared" si="21"/>
        <v>0</v>
      </c>
      <c r="Q127" s="183">
        <v>0</v>
      </c>
      <c r="R127" s="183">
        <f t="shared" si="22"/>
        <v>0</v>
      </c>
      <c r="S127" s="183">
        <v>0</v>
      </c>
      <c r="T127" s="184">
        <f t="shared" si="23"/>
        <v>0</v>
      </c>
      <c r="AR127" s="23" t="s">
        <v>165</v>
      </c>
      <c r="AT127" s="23" t="s">
        <v>160</v>
      </c>
      <c r="AU127" s="23" t="s">
        <v>81</v>
      </c>
      <c r="AY127" s="23" t="s">
        <v>157</v>
      </c>
      <c r="BE127" s="185">
        <f t="shared" si="24"/>
        <v>0</v>
      </c>
      <c r="BF127" s="185">
        <f t="shared" si="25"/>
        <v>0</v>
      </c>
      <c r="BG127" s="185">
        <f t="shared" si="26"/>
        <v>0</v>
      </c>
      <c r="BH127" s="185">
        <f t="shared" si="27"/>
        <v>0</v>
      </c>
      <c r="BI127" s="185">
        <f t="shared" si="28"/>
        <v>0</v>
      </c>
      <c r="BJ127" s="23" t="s">
        <v>81</v>
      </c>
      <c r="BK127" s="185">
        <f t="shared" si="29"/>
        <v>0</v>
      </c>
      <c r="BL127" s="23" t="s">
        <v>165</v>
      </c>
      <c r="BM127" s="23" t="s">
        <v>751</v>
      </c>
    </row>
    <row r="128" spans="2:65" s="1" customFormat="1" ht="16.5" customHeight="1" hidden="1">
      <c r="B128" s="173"/>
      <c r="C128" s="174" t="s">
        <v>506</v>
      </c>
      <c r="D128" s="174" t="s">
        <v>160</v>
      </c>
      <c r="E128" s="175" t="s">
        <v>3067</v>
      </c>
      <c r="F128" s="176" t="s">
        <v>3068</v>
      </c>
      <c r="G128" s="177" t="s">
        <v>163</v>
      </c>
      <c r="H128" s="178">
        <v>0</v>
      </c>
      <c r="I128" s="179"/>
      <c r="J128" s="180">
        <f t="shared" si="20"/>
        <v>0</v>
      </c>
      <c r="K128" s="176" t="s">
        <v>5</v>
      </c>
      <c r="L128" s="40"/>
      <c r="M128" s="181" t="s">
        <v>5</v>
      </c>
      <c r="N128" s="182" t="s">
        <v>44</v>
      </c>
      <c r="O128" s="41"/>
      <c r="P128" s="183">
        <f t="shared" si="21"/>
        <v>0</v>
      </c>
      <c r="Q128" s="183">
        <v>0</v>
      </c>
      <c r="R128" s="183">
        <f t="shared" si="22"/>
        <v>0</v>
      </c>
      <c r="S128" s="183">
        <v>0</v>
      </c>
      <c r="T128" s="184">
        <f t="shared" si="23"/>
        <v>0</v>
      </c>
      <c r="AR128" s="23" t="s">
        <v>165</v>
      </c>
      <c r="AT128" s="23" t="s">
        <v>160</v>
      </c>
      <c r="AU128" s="23" t="s">
        <v>81</v>
      </c>
      <c r="AY128" s="23" t="s">
        <v>157</v>
      </c>
      <c r="BE128" s="185">
        <f t="shared" si="24"/>
        <v>0</v>
      </c>
      <c r="BF128" s="185">
        <f t="shared" si="25"/>
        <v>0</v>
      </c>
      <c r="BG128" s="185">
        <f t="shared" si="26"/>
        <v>0</v>
      </c>
      <c r="BH128" s="185">
        <f t="shared" si="27"/>
        <v>0</v>
      </c>
      <c r="BI128" s="185">
        <f t="shared" si="28"/>
        <v>0</v>
      </c>
      <c r="BJ128" s="23" t="s">
        <v>81</v>
      </c>
      <c r="BK128" s="185">
        <f t="shared" si="29"/>
        <v>0</v>
      </c>
      <c r="BL128" s="23" t="s">
        <v>165</v>
      </c>
      <c r="BM128" s="23" t="s">
        <v>3069</v>
      </c>
    </row>
    <row r="129" spans="2:65" s="1" customFormat="1" ht="16.5" customHeight="1">
      <c r="B129" s="173"/>
      <c r="C129" s="174" t="s">
        <v>509</v>
      </c>
      <c r="D129" s="174" t="s">
        <v>160</v>
      </c>
      <c r="E129" s="175" t="s">
        <v>3070</v>
      </c>
      <c r="F129" s="176" t="s">
        <v>3071</v>
      </c>
      <c r="G129" s="177" t="s">
        <v>207</v>
      </c>
      <c r="H129" s="178">
        <v>9.2</v>
      </c>
      <c r="I129" s="179"/>
      <c r="J129" s="180">
        <f t="shared" si="20"/>
        <v>0</v>
      </c>
      <c r="K129" s="176" t="s">
        <v>5</v>
      </c>
      <c r="L129" s="40"/>
      <c r="M129" s="181" t="s">
        <v>5</v>
      </c>
      <c r="N129" s="182" t="s">
        <v>44</v>
      </c>
      <c r="O129" s="41"/>
      <c r="P129" s="183">
        <f t="shared" si="21"/>
        <v>0</v>
      </c>
      <c r="Q129" s="183">
        <v>0</v>
      </c>
      <c r="R129" s="183">
        <f t="shared" si="22"/>
        <v>0</v>
      </c>
      <c r="S129" s="183">
        <v>0</v>
      </c>
      <c r="T129" s="184">
        <f t="shared" si="23"/>
        <v>0</v>
      </c>
      <c r="AR129" s="23" t="s">
        <v>165</v>
      </c>
      <c r="AT129" s="23" t="s">
        <v>160</v>
      </c>
      <c r="AU129" s="23" t="s">
        <v>81</v>
      </c>
      <c r="AY129" s="23" t="s">
        <v>157</v>
      </c>
      <c r="BE129" s="185">
        <f t="shared" si="24"/>
        <v>0</v>
      </c>
      <c r="BF129" s="185">
        <f t="shared" si="25"/>
        <v>0</v>
      </c>
      <c r="BG129" s="185">
        <f t="shared" si="26"/>
        <v>0</v>
      </c>
      <c r="BH129" s="185">
        <f t="shared" si="27"/>
        <v>0</v>
      </c>
      <c r="BI129" s="185">
        <f t="shared" si="28"/>
        <v>0</v>
      </c>
      <c r="BJ129" s="23" t="s">
        <v>81</v>
      </c>
      <c r="BK129" s="185">
        <f t="shared" si="29"/>
        <v>0</v>
      </c>
      <c r="BL129" s="23" t="s">
        <v>165</v>
      </c>
      <c r="BM129" s="23" t="s">
        <v>3072</v>
      </c>
    </row>
    <row r="130" spans="2:65" s="1" customFormat="1" ht="16.5" customHeight="1">
      <c r="B130" s="173"/>
      <c r="C130" s="174" t="s">
        <v>513</v>
      </c>
      <c r="D130" s="174" t="s">
        <v>160</v>
      </c>
      <c r="E130" s="175" t="s">
        <v>3073</v>
      </c>
      <c r="F130" s="176" t="s">
        <v>3074</v>
      </c>
      <c r="G130" s="177" t="s">
        <v>1005</v>
      </c>
      <c r="H130" s="178">
        <v>1</v>
      </c>
      <c r="I130" s="179"/>
      <c r="J130" s="180">
        <f t="shared" si="20"/>
        <v>0</v>
      </c>
      <c r="K130" s="176" t="s">
        <v>5</v>
      </c>
      <c r="L130" s="40"/>
      <c r="M130" s="181" t="s">
        <v>5</v>
      </c>
      <c r="N130" s="229" t="s">
        <v>44</v>
      </c>
      <c r="O130" s="230"/>
      <c r="P130" s="231">
        <f t="shared" si="21"/>
        <v>0</v>
      </c>
      <c r="Q130" s="231">
        <v>0</v>
      </c>
      <c r="R130" s="231">
        <f t="shared" si="22"/>
        <v>0</v>
      </c>
      <c r="S130" s="231">
        <v>0</v>
      </c>
      <c r="T130" s="232">
        <f t="shared" si="23"/>
        <v>0</v>
      </c>
      <c r="AR130" s="23" t="s">
        <v>165</v>
      </c>
      <c r="AT130" s="23" t="s">
        <v>160</v>
      </c>
      <c r="AU130" s="23" t="s">
        <v>81</v>
      </c>
      <c r="AY130" s="23" t="s">
        <v>157</v>
      </c>
      <c r="BE130" s="185">
        <f t="shared" si="24"/>
        <v>0</v>
      </c>
      <c r="BF130" s="185">
        <f t="shared" si="25"/>
        <v>0</v>
      </c>
      <c r="BG130" s="185">
        <f t="shared" si="26"/>
        <v>0</v>
      </c>
      <c r="BH130" s="185">
        <f t="shared" si="27"/>
        <v>0</v>
      </c>
      <c r="BI130" s="185">
        <f t="shared" si="28"/>
        <v>0</v>
      </c>
      <c r="BJ130" s="23" t="s">
        <v>81</v>
      </c>
      <c r="BK130" s="185">
        <f t="shared" si="29"/>
        <v>0</v>
      </c>
      <c r="BL130" s="23" t="s">
        <v>165</v>
      </c>
      <c r="BM130" s="23" t="s">
        <v>3075</v>
      </c>
    </row>
    <row r="131" spans="2:12" s="1" customFormat="1" ht="6.95" customHeight="1">
      <c r="B131" s="55"/>
      <c r="C131" s="56"/>
      <c r="D131" s="56"/>
      <c r="E131" s="56"/>
      <c r="F131" s="56"/>
      <c r="G131" s="56"/>
      <c r="H131" s="56"/>
      <c r="I131" s="126"/>
      <c r="J131" s="56"/>
      <c r="K131" s="56"/>
      <c r="L131" s="40"/>
    </row>
  </sheetData>
  <autoFilter ref="C79:K130"/>
  <mergeCells count="10">
    <mergeCell ref="J51:J52"/>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R9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99"/>
      <c r="C1" s="99"/>
      <c r="D1" s="100" t="s">
        <v>1</v>
      </c>
      <c r="E1" s="99"/>
      <c r="F1" s="101" t="s">
        <v>105</v>
      </c>
      <c r="G1" s="352" t="s">
        <v>106</v>
      </c>
      <c r="H1" s="352"/>
      <c r="I1" s="102"/>
      <c r="J1" s="101" t="s">
        <v>107</v>
      </c>
      <c r="K1" s="100" t="s">
        <v>108</v>
      </c>
      <c r="L1" s="101" t="s">
        <v>109</v>
      </c>
      <c r="M1" s="101"/>
      <c r="N1" s="101"/>
      <c r="O1" s="101"/>
      <c r="P1" s="101"/>
      <c r="Q1" s="101"/>
      <c r="R1" s="101"/>
      <c r="S1" s="101"/>
      <c r="T1" s="10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19" t="s">
        <v>8</v>
      </c>
      <c r="M2" s="320"/>
      <c r="N2" s="320"/>
      <c r="O2" s="320"/>
      <c r="P2" s="320"/>
      <c r="Q2" s="320"/>
      <c r="R2" s="320"/>
      <c r="S2" s="320"/>
      <c r="T2" s="320"/>
      <c r="U2" s="320"/>
      <c r="V2" s="320"/>
      <c r="AT2" s="23" t="s">
        <v>104</v>
      </c>
    </row>
    <row r="3" spans="2:46" ht="6.95" customHeight="1">
      <c r="B3" s="24"/>
      <c r="C3" s="25"/>
      <c r="D3" s="25"/>
      <c r="E3" s="25"/>
      <c r="F3" s="25"/>
      <c r="G3" s="25"/>
      <c r="H3" s="25"/>
      <c r="I3" s="103"/>
      <c r="J3" s="25"/>
      <c r="K3" s="26"/>
      <c r="AT3" s="23" t="s">
        <v>83</v>
      </c>
    </row>
    <row r="4" spans="2:46" ht="36.95" customHeight="1">
      <c r="B4" s="27"/>
      <c r="C4" s="28"/>
      <c r="D4" s="29" t="s">
        <v>110</v>
      </c>
      <c r="E4" s="28"/>
      <c r="F4" s="28"/>
      <c r="G4" s="28"/>
      <c r="H4" s="28"/>
      <c r="I4" s="104"/>
      <c r="J4" s="28"/>
      <c r="K4" s="30"/>
      <c r="M4" s="31" t="s">
        <v>13</v>
      </c>
      <c r="AT4" s="23" t="s">
        <v>6</v>
      </c>
    </row>
    <row r="5" spans="2:11" ht="6.95" customHeight="1">
      <c r="B5" s="27"/>
      <c r="C5" s="28"/>
      <c r="D5" s="28"/>
      <c r="E5" s="28"/>
      <c r="F5" s="28"/>
      <c r="G5" s="28"/>
      <c r="H5" s="28"/>
      <c r="I5" s="104"/>
      <c r="J5" s="28"/>
      <c r="K5" s="30"/>
    </row>
    <row r="6" spans="2:11" ht="15">
      <c r="B6" s="27"/>
      <c r="C6" s="28"/>
      <c r="D6" s="36" t="s">
        <v>19</v>
      </c>
      <c r="E6" s="28"/>
      <c r="F6" s="28"/>
      <c r="G6" s="28"/>
      <c r="H6" s="28"/>
      <c r="I6" s="104"/>
      <c r="J6" s="28"/>
      <c r="K6" s="30"/>
    </row>
    <row r="7" spans="2:11" ht="16.5" customHeight="1">
      <c r="B7" s="27"/>
      <c r="C7" s="28"/>
      <c r="D7" s="28"/>
      <c r="E7" s="353" t="str">
        <f>'Rekapitulace stavby'!K6</f>
        <v>Stavební úpravy 2.NP - 3.NP pavilonu A přestavba dětského oddělení na LDN - 2.část - 2.NP</v>
      </c>
      <c r="F7" s="354"/>
      <c r="G7" s="354"/>
      <c r="H7" s="354"/>
      <c r="I7" s="104"/>
      <c r="J7" s="28"/>
      <c r="K7" s="30"/>
    </row>
    <row r="8" spans="2:11" s="1" customFormat="1" ht="15">
      <c r="B8" s="40"/>
      <c r="C8" s="41"/>
      <c r="D8" s="36" t="s">
        <v>111</v>
      </c>
      <c r="E8" s="41"/>
      <c r="F8" s="41"/>
      <c r="G8" s="41"/>
      <c r="H8" s="41"/>
      <c r="I8" s="105"/>
      <c r="J8" s="41"/>
      <c r="K8" s="44"/>
    </row>
    <row r="9" spans="2:11" s="1" customFormat="1" ht="36.95" customHeight="1">
      <c r="B9" s="40"/>
      <c r="C9" s="41"/>
      <c r="D9" s="41"/>
      <c r="E9" s="355" t="s">
        <v>3076</v>
      </c>
      <c r="F9" s="356"/>
      <c r="G9" s="356"/>
      <c r="H9" s="356"/>
      <c r="I9" s="105"/>
      <c r="J9" s="41"/>
      <c r="K9" s="44"/>
    </row>
    <row r="10" spans="2:11" s="1" customFormat="1" ht="13.5">
      <c r="B10" s="40"/>
      <c r="C10" s="41"/>
      <c r="D10" s="41"/>
      <c r="E10" s="41"/>
      <c r="F10" s="41"/>
      <c r="G10" s="41"/>
      <c r="H10" s="41"/>
      <c r="I10" s="105"/>
      <c r="J10" s="41"/>
      <c r="K10" s="44"/>
    </row>
    <row r="11" spans="2:11" s="1" customFormat="1" ht="14.45" customHeight="1">
      <c r="B11" s="40"/>
      <c r="C11" s="41"/>
      <c r="D11" s="36" t="s">
        <v>21</v>
      </c>
      <c r="E11" s="41"/>
      <c r="F11" s="34" t="s">
        <v>5</v>
      </c>
      <c r="G11" s="41"/>
      <c r="H11" s="41"/>
      <c r="I11" s="106" t="s">
        <v>23</v>
      </c>
      <c r="J11" s="34" t="s">
        <v>5</v>
      </c>
      <c r="K11" s="44"/>
    </row>
    <row r="12" spans="2:11" s="1" customFormat="1" ht="14.45" customHeight="1">
      <c r="B12" s="40"/>
      <c r="C12" s="41"/>
      <c r="D12" s="36" t="s">
        <v>24</v>
      </c>
      <c r="E12" s="41"/>
      <c r="F12" s="34" t="s">
        <v>25</v>
      </c>
      <c r="G12" s="41"/>
      <c r="H12" s="41"/>
      <c r="I12" s="106" t="s">
        <v>26</v>
      </c>
      <c r="J12" s="107" t="str">
        <f>'Rekapitulace stavby'!AN8</f>
        <v>27. 12. 2018</v>
      </c>
      <c r="K12" s="44"/>
    </row>
    <row r="13" spans="2:11" s="1" customFormat="1" ht="10.9" customHeight="1">
      <c r="B13" s="40"/>
      <c r="C13" s="41"/>
      <c r="D13" s="41"/>
      <c r="E13" s="41"/>
      <c r="F13" s="41"/>
      <c r="G13" s="41"/>
      <c r="H13" s="41"/>
      <c r="I13" s="105"/>
      <c r="J13" s="41"/>
      <c r="K13" s="44"/>
    </row>
    <row r="14" spans="2:11" s="1" customFormat="1" ht="14.45" customHeight="1">
      <c r="B14" s="40"/>
      <c r="C14" s="41"/>
      <c r="D14" s="36" t="s">
        <v>28</v>
      </c>
      <c r="E14" s="41"/>
      <c r="F14" s="41"/>
      <c r="G14" s="41"/>
      <c r="H14" s="41"/>
      <c r="I14" s="106" t="s">
        <v>29</v>
      </c>
      <c r="J14" s="34" t="str">
        <f>IF('Rekapitulace stavby'!AN10="","",'Rekapitulace stavby'!AN10)</f>
        <v/>
      </c>
      <c r="K14" s="44"/>
    </row>
    <row r="15" spans="2:11" s="1" customFormat="1" ht="18" customHeight="1">
      <c r="B15" s="40"/>
      <c r="C15" s="41"/>
      <c r="D15" s="41"/>
      <c r="E15" s="34" t="str">
        <f>IF('Rekapitulace stavby'!E11="","",'Rekapitulace stavby'!E11)</f>
        <v xml:space="preserve"> </v>
      </c>
      <c r="F15" s="41"/>
      <c r="G15" s="41"/>
      <c r="H15" s="41"/>
      <c r="I15" s="106" t="s">
        <v>31</v>
      </c>
      <c r="J15" s="34" t="str">
        <f>IF('Rekapitulace stavby'!AN11="","",'Rekapitulace stavby'!AN11)</f>
        <v/>
      </c>
      <c r="K15" s="44"/>
    </row>
    <row r="16" spans="2:11" s="1" customFormat="1" ht="6.95" customHeight="1">
      <c r="B16" s="40"/>
      <c r="C16" s="41"/>
      <c r="D16" s="41"/>
      <c r="E16" s="41"/>
      <c r="F16" s="41"/>
      <c r="G16" s="41"/>
      <c r="H16" s="41"/>
      <c r="I16" s="105"/>
      <c r="J16" s="41"/>
      <c r="K16" s="44"/>
    </row>
    <row r="17" spans="2:11" s="1" customFormat="1" ht="14.45" customHeight="1">
      <c r="B17" s="40"/>
      <c r="C17" s="41"/>
      <c r="D17" s="36" t="s">
        <v>32</v>
      </c>
      <c r="E17" s="41"/>
      <c r="F17" s="41"/>
      <c r="G17" s="41"/>
      <c r="H17" s="41"/>
      <c r="I17" s="106" t="s">
        <v>29</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06" t="s">
        <v>31</v>
      </c>
      <c r="J18" s="34" t="str">
        <f>IF('Rekapitulace stavby'!AN14="Vyplň údaj","",IF('Rekapitulace stavby'!AN14="","",'Rekapitulace stavby'!AN14))</f>
        <v/>
      </c>
      <c r="K18" s="44"/>
    </row>
    <row r="19" spans="2:11" s="1" customFormat="1" ht="6.95" customHeight="1">
      <c r="B19" s="40"/>
      <c r="C19" s="41"/>
      <c r="D19" s="41"/>
      <c r="E19" s="41"/>
      <c r="F19" s="41"/>
      <c r="G19" s="41"/>
      <c r="H19" s="41"/>
      <c r="I19" s="105"/>
      <c r="J19" s="41"/>
      <c r="K19" s="44"/>
    </row>
    <row r="20" spans="2:11" s="1" customFormat="1" ht="14.45" customHeight="1">
      <c r="B20" s="40"/>
      <c r="C20" s="41"/>
      <c r="D20" s="36" t="s">
        <v>34</v>
      </c>
      <c r="E20" s="41"/>
      <c r="F20" s="41"/>
      <c r="G20" s="41"/>
      <c r="H20" s="41"/>
      <c r="I20" s="106" t="s">
        <v>29</v>
      </c>
      <c r="J20" s="34" t="s">
        <v>5</v>
      </c>
      <c r="K20" s="44"/>
    </row>
    <row r="21" spans="2:11" s="1" customFormat="1" ht="18" customHeight="1">
      <c r="B21" s="40"/>
      <c r="C21" s="41"/>
      <c r="D21" s="41"/>
      <c r="E21" s="34" t="s">
        <v>35</v>
      </c>
      <c r="F21" s="41"/>
      <c r="G21" s="41"/>
      <c r="H21" s="41"/>
      <c r="I21" s="106" t="s">
        <v>31</v>
      </c>
      <c r="J21" s="34" t="s">
        <v>5</v>
      </c>
      <c r="K21" s="44"/>
    </row>
    <row r="22" spans="2:11" s="1" customFormat="1" ht="6.95" customHeight="1">
      <c r="B22" s="40"/>
      <c r="C22" s="41"/>
      <c r="D22" s="41"/>
      <c r="E22" s="41"/>
      <c r="F22" s="41"/>
      <c r="G22" s="41"/>
      <c r="H22" s="41"/>
      <c r="I22" s="105"/>
      <c r="J22" s="41"/>
      <c r="K22" s="44"/>
    </row>
    <row r="23" spans="2:11" s="1" customFormat="1" ht="14.45" customHeight="1">
      <c r="B23" s="40"/>
      <c r="C23" s="41"/>
      <c r="D23" s="36" t="s">
        <v>37</v>
      </c>
      <c r="E23" s="41"/>
      <c r="F23" s="41"/>
      <c r="G23" s="41"/>
      <c r="H23" s="41"/>
      <c r="I23" s="105"/>
      <c r="J23" s="41"/>
      <c r="K23" s="44"/>
    </row>
    <row r="24" spans="2:11" s="6" customFormat="1" ht="71.25" customHeight="1">
      <c r="B24" s="108"/>
      <c r="C24" s="109"/>
      <c r="D24" s="109"/>
      <c r="E24" s="326" t="s">
        <v>38</v>
      </c>
      <c r="F24" s="326"/>
      <c r="G24" s="326"/>
      <c r="H24" s="326"/>
      <c r="I24" s="110"/>
      <c r="J24" s="109"/>
      <c r="K24" s="111"/>
    </row>
    <row r="25" spans="2:11" s="1" customFormat="1" ht="6.95" customHeight="1">
      <c r="B25" s="40"/>
      <c r="C25" s="41"/>
      <c r="D25" s="41"/>
      <c r="E25" s="41"/>
      <c r="F25" s="41"/>
      <c r="G25" s="41"/>
      <c r="H25" s="41"/>
      <c r="I25" s="105"/>
      <c r="J25" s="41"/>
      <c r="K25" s="44"/>
    </row>
    <row r="26" spans="2:11" s="1" customFormat="1" ht="6.95" customHeight="1">
      <c r="B26" s="40"/>
      <c r="C26" s="41"/>
      <c r="D26" s="67"/>
      <c r="E26" s="67"/>
      <c r="F26" s="67"/>
      <c r="G26" s="67"/>
      <c r="H26" s="67"/>
      <c r="I26" s="112"/>
      <c r="J26" s="67"/>
      <c r="K26" s="113"/>
    </row>
    <row r="27" spans="2:11" s="1" customFormat="1" ht="25.35" customHeight="1">
      <c r="B27" s="40"/>
      <c r="C27" s="41"/>
      <c r="D27" s="114" t="s">
        <v>39</v>
      </c>
      <c r="E27" s="41"/>
      <c r="F27" s="41"/>
      <c r="G27" s="41"/>
      <c r="H27" s="41"/>
      <c r="I27" s="105"/>
      <c r="J27" s="115">
        <f>ROUND(J82,2)</f>
        <v>0</v>
      </c>
      <c r="K27" s="44"/>
    </row>
    <row r="28" spans="2:11" s="1" customFormat="1" ht="6.95" customHeight="1">
      <c r="B28" s="40"/>
      <c r="C28" s="41"/>
      <c r="D28" s="67"/>
      <c r="E28" s="67"/>
      <c r="F28" s="67"/>
      <c r="G28" s="67"/>
      <c r="H28" s="67"/>
      <c r="I28" s="112"/>
      <c r="J28" s="67"/>
      <c r="K28" s="113"/>
    </row>
    <row r="29" spans="2:11" s="1" customFormat="1" ht="14.45" customHeight="1">
      <c r="B29" s="40"/>
      <c r="C29" s="41"/>
      <c r="D29" s="41"/>
      <c r="E29" s="41"/>
      <c r="F29" s="45" t="s">
        <v>41</v>
      </c>
      <c r="G29" s="41"/>
      <c r="H29" s="41"/>
      <c r="I29" s="116" t="s">
        <v>40</v>
      </c>
      <c r="J29" s="45" t="s">
        <v>42</v>
      </c>
      <c r="K29" s="44"/>
    </row>
    <row r="30" spans="2:11" s="1" customFormat="1" ht="14.45" customHeight="1">
      <c r="B30" s="40"/>
      <c r="C30" s="41"/>
      <c r="D30" s="48" t="s">
        <v>43</v>
      </c>
      <c r="E30" s="48" t="s">
        <v>44</v>
      </c>
      <c r="F30" s="117">
        <f>ROUND(SUM(BE82:BE93),2)</f>
        <v>0</v>
      </c>
      <c r="G30" s="41"/>
      <c r="H30" s="41"/>
      <c r="I30" s="118">
        <v>0.21</v>
      </c>
      <c r="J30" s="117">
        <f>ROUND(ROUND((SUM(BE82:BE93)),2)*I30,2)</f>
        <v>0</v>
      </c>
      <c r="K30" s="44"/>
    </row>
    <row r="31" spans="2:11" s="1" customFormat="1" ht="14.45" customHeight="1">
      <c r="B31" s="40"/>
      <c r="C31" s="41"/>
      <c r="D31" s="41"/>
      <c r="E31" s="48" t="s">
        <v>45</v>
      </c>
      <c r="F31" s="117">
        <f>ROUND(SUM(BF82:BF93),2)</f>
        <v>0</v>
      </c>
      <c r="G31" s="41"/>
      <c r="H31" s="41"/>
      <c r="I31" s="118">
        <v>0.15</v>
      </c>
      <c r="J31" s="117">
        <f>ROUND(ROUND((SUM(BF82:BF93)),2)*I31,2)</f>
        <v>0</v>
      </c>
      <c r="K31" s="44"/>
    </row>
    <row r="32" spans="2:11" s="1" customFormat="1" ht="14.45" customHeight="1" hidden="1">
      <c r="B32" s="40"/>
      <c r="C32" s="41"/>
      <c r="D32" s="41"/>
      <c r="E32" s="48" t="s">
        <v>46</v>
      </c>
      <c r="F32" s="117">
        <f>ROUND(SUM(BG82:BG93),2)</f>
        <v>0</v>
      </c>
      <c r="G32" s="41"/>
      <c r="H32" s="41"/>
      <c r="I32" s="118">
        <v>0.21</v>
      </c>
      <c r="J32" s="117">
        <v>0</v>
      </c>
      <c r="K32" s="44"/>
    </row>
    <row r="33" spans="2:11" s="1" customFormat="1" ht="14.45" customHeight="1" hidden="1">
      <c r="B33" s="40"/>
      <c r="C33" s="41"/>
      <c r="D33" s="41"/>
      <c r="E33" s="48" t="s">
        <v>47</v>
      </c>
      <c r="F33" s="117">
        <f>ROUND(SUM(BH82:BH93),2)</f>
        <v>0</v>
      </c>
      <c r="G33" s="41"/>
      <c r="H33" s="41"/>
      <c r="I33" s="118">
        <v>0.15</v>
      </c>
      <c r="J33" s="117">
        <v>0</v>
      </c>
      <c r="K33" s="44"/>
    </row>
    <row r="34" spans="2:11" s="1" customFormat="1" ht="14.45" customHeight="1" hidden="1">
      <c r="B34" s="40"/>
      <c r="C34" s="41"/>
      <c r="D34" s="41"/>
      <c r="E34" s="48" t="s">
        <v>48</v>
      </c>
      <c r="F34" s="117">
        <f>ROUND(SUM(BI82:BI93),2)</f>
        <v>0</v>
      </c>
      <c r="G34" s="41"/>
      <c r="H34" s="41"/>
      <c r="I34" s="118">
        <v>0</v>
      </c>
      <c r="J34" s="117">
        <v>0</v>
      </c>
      <c r="K34" s="44"/>
    </row>
    <row r="35" spans="2:11" s="1" customFormat="1" ht="6.95" customHeight="1">
      <c r="B35" s="40"/>
      <c r="C35" s="41"/>
      <c r="D35" s="41"/>
      <c r="E35" s="41"/>
      <c r="F35" s="41"/>
      <c r="G35" s="41"/>
      <c r="H35" s="41"/>
      <c r="I35" s="105"/>
      <c r="J35" s="41"/>
      <c r="K35" s="44"/>
    </row>
    <row r="36" spans="2:11" s="1" customFormat="1" ht="25.35" customHeight="1">
      <c r="B36" s="40"/>
      <c r="C36" s="119"/>
      <c r="D36" s="120" t="s">
        <v>49</v>
      </c>
      <c r="E36" s="70"/>
      <c r="F36" s="70"/>
      <c r="G36" s="121" t="s">
        <v>50</v>
      </c>
      <c r="H36" s="122" t="s">
        <v>51</v>
      </c>
      <c r="I36" s="123"/>
      <c r="J36" s="124">
        <f>SUM(J27:J34)</f>
        <v>0</v>
      </c>
      <c r="K36" s="125"/>
    </row>
    <row r="37" spans="2:11" s="1" customFormat="1" ht="14.45" customHeight="1">
      <c r="B37" s="55"/>
      <c r="C37" s="56"/>
      <c r="D37" s="56"/>
      <c r="E37" s="56"/>
      <c r="F37" s="56"/>
      <c r="G37" s="56"/>
      <c r="H37" s="56"/>
      <c r="I37" s="126"/>
      <c r="J37" s="56"/>
      <c r="K37" s="57"/>
    </row>
    <row r="41" spans="2:11" s="1" customFormat="1" ht="6.95" customHeight="1">
      <c r="B41" s="58"/>
      <c r="C41" s="59"/>
      <c r="D41" s="59"/>
      <c r="E41" s="59"/>
      <c r="F41" s="59"/>
      <c r="G41" s="59"/>
      <c r="H41" s="59"/>
      <c r="I41" s="127"/>
      <c r="J41" s="59"/>
      <c r="K41" s="128"/>
    </row>
    <row r="42" spans="2:11" s="1" customFormat="1" ht="36.95" customHeight="1">
      <c r="B42" s="40"/>
      <c r="C42" s="29" t="s">
        <v>113</v>
      </c>
      <c r="D42" s="41"/>
      <c r="E42" s="41"/>
      <c r="F42" s="41"/>
      <c r="G42" s="41"/>
      <c r="H42" s="41"/>
      <c r="I42" s="105"/>
      <c r="J42" s="41"/>
      <c r="K42" s="44"/>
    </row>
    <row r="43" spans="2:11" s="1" customFormat="1" ht="6.95" customHeight="1">
      <c r="B43" s="40"/>
      <c r="C43" s="41"/>
      <c r="D43" s="41"/>
      <c r="E43" s="41"/>
      <c r="F43" s="41"/>
      <c r="G43" s="41"/>
      <c r="H43" s="41"/>
      <c r="I43" s="105"/>
      <c r="J43" s="41"/>
      <c r="K43" s="44"/>
    </row>
    <row r="44" spans="2:11" s="1" customFormat="1" ht="14.45" customHeight="1">
      <c r="B44" s="40"/>
      <c r="C44" s="36" t="s">
        <v>19</v>
      </c>
      <c r="D44" s="41"/>
      <c r="E44" s="41"/>
      <c r="F44" s="41"/>
      <c r="G44" s="41"/>
      <c r="H44" s="41"/>
      <c r="I44" s="105"/>
      <c r="J44" s="41"/>
      <c r="K44" s="44"/>
    </row>
    <row r="45" spans="2:11" s="1" customFormat="1" ht="16.5" customHeight="1">
      <c r="B45" s="40"/>
      <c r="C45" s="41"/>
      <c r="D45" s="41"/>
      <c r="E45" s="353" t="str">
        <f>E7</f>
        <v>Stavební úpravy 2.NP - 3.NP pavilonu A přestavba dětského oddělení na LDN - 2.část - 2.NP</v>
      </c>
      <c r="F45" s="354"/>
      <c r="G45" s="354"/>
      <c r="H45" s="354"/>
      <c r="I45" s="105"/>
      <c r="J45" s="41"/>
      <c r="K45" s="44"/>
    </row>
    <row r="46" spans="2:11" s="1" customFormat="1" ht="14.45" customHeight="1">
      <c r="B46" s="40"/>
      <c r="C46" s="36" t="s">
        <v>111</v>
      </c>
      <c r="D46" s="41"/>
      <c r="E46" s="41"/>
      <c r="F46" s="41"/>
      <c r="G46" s="41"/>
      <c r="H46" s="41"/>
      <c r="I46" s="105"/>
      <c r="J46" s="41"/>
      <c r="K46" s="44"/>
    </row>
    <row r="47" spans="2:11" s="1" customFormat="1" ht="17.25" customHeight="1">
      <c r="B47" s="40"/>
      <c r="C47" s="41"/>
      <c r="D47" s="41"/>
      <c r="E47" s="355" t="str">
        <f>E9</f>
        <v>VON - vedlejší a ostatní náklady</v>
      </c>
      <c r="F47" s="356"/>
      <c r="G47" s="356"/>
      <c r="H47" s="356"/>
      <c r="I47" s="105"/>
      <c r="J47" s="41"/>
      <c r="K47" s="44"/>
    </row>
    <row r="48" spans="2:11" s="1" customFormat="1" ht="6.95" customHeight="1">
      <c r="B48" s="40"/>
      <c r="C48" s="41"/>
      <c r="D48" s="41"/>
      <c r="E48" s="41"/>
      <c r="F48" s="41"/>
      <c r="G48" s="41"/>
      <c r="H48" s="41"/>
      <c r="I48" s="105"/>
      <c r="J48" s="41"/>
      <c r="K48" s="44"/>
    </row>
    <row r="49" spans="2:11" s="1" customFormat="1" ht="18" customHeight="1">
      <c r="B49" s="40"/>
      <c r="C49" s="36" t="s">
        <v>24</v>
      </c>
      <c r="D49" s="41"/>
      <c r="E49" s="41"/>
      <c r="F49" s="34" t="str">
        <f>F12</f>
        <v>Jindřichův Hradec</v>
      </c>
      <c r="G49" s="41"/>
      <c r="H49" s="41"/>
      <c r="I49" s="106" t="s">
        <v>26</v>
      </c>
      <c r="J49" s="107" t="str">
        <f>IF(J12="","",J12)</f>
        <v>27. 12. 2018</v>
      </c>
      <c r="K49" s="44"/>
    </row>
    <row r="50" spans="2:11" s="1" customFormat="1" ht="6.95" customHeight="1">
      <c r="B50" s="40"/>
      <c r="C50" s="41"/>
      <c r="D50" s="41"/>
      <c r="E50" s="41"/>
      <c r="F50" s="41"/>
      <c r="G50" s="41"/>
      <c r="H50" s="41"/>
      <c r="I50" s="105"/>
      <c r="J50" s="41"/>
      <c r="K50" s="44"/>
    </row>
    <row r="51" spans="2:11" s="1" customFormat="1" ht="15">
      <c r="B51" s="40"/>
      <c r="C51" s="36" t="s">
        <v>28</v>
      </c>
      <c r="D51" s="41"/>
      <c r="E51" s="41"/>
      <c r="F51" s="34" t="str">
        <f>E15</f>
        <v xml:space="preserve"> </v>
      </c>
      <c r="G51" s="41"/>
      <c r="H51" s="41"/>
      <c r="I51" s="106" t="s">
        <v>34</v>
      </c>
      <c r="J51" s="326" t="str">
        <f>E21</f>
        <v>ATELIER G+G s.r.o.</v>
      </c>
      <c r="K51" s="44"/>
    </row>
    <row r="52" spans="2:11" s="1" customFormat="1" ht="14.45" customHeight="1">
      <c r="B52" s="40"/>
      <c r="C52" s="36" t="s">
        <v>32</v>
      </c>
      <c r="D52" s="41"/>
      <c r="E52" s="41"/>
      <c r="F52" s="34" t="str">
        <f>IF(E18="","",E18)</f>
        <v/>
      </c>
      <c r="G52" s="41"/>
      <c r="H52" s="41"/>
      <c r="I52" s="105"/>
      <c r="J52" s="348"/>
      <c r="K52" s="44"/>
    </row>
    <row r="53" spans="2:11" s="1" customFormat="1" ht="10.35" customHeight="1">
      <c r="B53" s="40"/>
      <c r="C53" s="41"/>
      <c r="D53" s="41"/>
      <c r="E53" s="41"/>
      <c r="F53" s="41"/>
      <c r="G53" s="41"/>
      <c r="H53" s="41"/>
      <c r="I53" s="105"/>
      <c r="J53" s="41"/>
      <c r="K53" s="44"/>
    </row>
    <row r="54" spans="2:11" s="1" customFormat="1" ht="29.25" customHeight="1">
      <c r="B54" s="40"/>
      <c r="C54" s="129" t="s">
        <v>114</v>
      </c>
      <c r="D54" s="119"/>
      <c r="E54" s="119"/>
      <c r="F54" s="119"/>
      <c r="G54" s="119"/>
      <c r="H54" s="119"/>
      <c r="I54" s="130"/>
      <c r="J54" s="131" t="s">
        <v>115</v>
      </c>
      <c r="K54" s="132"/>
    </row>
    <row r="55" spans="2:11" s="1" customFormat="1" ht="10.35" customHeight="1">
      <c r="B55" s="40"/>
      <c r="C55" s="41"/>
      <c r="D55" s="41"/>
      <c r="E55" s="41"/>
      <c r="F55" s="41"/>
      <c r="G55" s="41"/>
      <c r="H55" s="41"/>
      <c r="I55" s="105"/>
      <c r="J55" s="41"/>
      <c r="K55" s="44"/>
    </row>
    <row r="56" spans="2:47" s="1" customFormat="1" ht="29.25" customHeight="1">
      <c r="B56" s="40"/>
      <c r="C56" s="133" t="s">
        <v>116</v>
      </c>
      <c r="D56" s="41"/>
      <c r="E56" s="41"/>
      <c r="F56" s="41"/>
      <c r="G56" s="41"/>
      <c r="H56" s="41"/>
      <c r="I56" s="105"/>
      <c r="J56" s="115">
        <f>J82</f>
        <v>0</v>
      </c>
      <c r="K56" s="44"/>
      <c r="AU56" s="23" t="s">
        <v>117</v>
      </c>
    </row>
    <row r="57" spans="2:11" s="7" customFormat="1" ht="24.95" customHeight="1">
      <c r="B57" s="134"/>
      <c r="C57" s="135"/>
      <c r="D57" s="136" t="s">
        <v>3077</v>
      </c>
      <c r="E57" s="137"/>
      <c r="F57" s="137"/>
      <c r="G57" s="137"/>
      <c r="H57" s="137"/>
      <c r="I57" s="138"/>
      <c r="J57" s="139">
        <f>J83</f>
        <v>0</v>
      </c>
      <c r="K57" s="140"/>
    </row>
    <row r="58" spans="2:11" s="8" customFormat="1" ht="19.9" customHeight="1">
      <c r="B58" s="141"/>
      <c r="C58" s="142"/>
      <c r="D58" s="143" t="s">
        <v>3078</v>
      </c>
      <c r="E58" s="144"/>
      <c r="F58" s="144"/>
      <c r="G58" s="144"/>
      <c r="H58" s="144"/>
      <c r="I58" s="145"/>
      <c r="J58" s="146">
        <f>J84</f>
        <v>0</v>
      </c>
      <c r="K58" s="147"/>
    </row>
    <row r="59" spans="2:11" s="8" customFormat="1" ht="19.9" customHeight="1">
      <c r="B59" s="141"/>
      <c r="C59" s="142"/>
      <c r="D59" s="143" t="s">
        <v>3079</v>
      </c>
      <c r="E59" s="144"/>
      <c r="F59" s="144"/>
      <c r="G59" s="144"/>
      <c r="H59" s="144"/>
      <c r="I59" s="145"/>
      <c r="J59" s="146">
        <f>J86</f>
        <v>0</v>
      </c>
      <c r="K59" s="147"/>
    </row>
    <row r="60" spans="2:11" s="8" customFormat="1" ht="19.9" customHeight="1">
      <c r="B60" s="141"/>
      <c r="C60" s="142"/>
      <c r="D60" s="143" t="s">
        <v>3080</v>
      </c>
      <c r="E60" s="144"/>
      <c r="F60" s="144"/>
      <c r="G60" s="144"/>
      <c r="H60" s="144"/>
      <c r="I60" s="145"/>
      <c r="J60" s="146">
        <f>J88</f>
        <v>0</v>
      </c>
      <c r="K60" s="147"/>
    </row>
    <row r="61" spans="2:11" s="8" customFormat="1" ht="19.9" customHeight="1">
      <c r="B61" s="141"/>
      <c r="C61" s="142"/>
      <c r="D61" s="143" t="s">
        <v>3081</v>
      </c>
      <c r="E61" s="144"/>
      <c r="F61" s="144"/>
      <c r="G61" s="144"/>
      <c r="H61" s="144"/>
      <c r="I61" s="145"/>
      <c r="J61" s="146">
        <f>J90</f>
        <v>0</v>
      </c>
      <c r="K61" s="147"/>
    </row>
    <row r="62" spans="2:11" s="8" customFormat="1" ht="19.9" customHeight="1">
      <c r="B62" s="141"/>
      <c r="C62" s="142"/>
      <c r="D62" s="143" t="s">
        <v>3082</v>
      </c>
      <c r="E62" s="144"/>
      <c r="F62" s="144"/>
      <c r="G62" s="144"/>
      <c r="H62" s="144"/>
      <c r="I62" s="145"/>
      <c r="J62" s="146">
        <f>J92</f>
        <v>0</v>
      </c>
      <c r="K62" s="147"/>
    </row>
    <row r="63" spans="2:11" s="1" customFormat="1" ht="21.75" customHeight="1">
      <c r="B63" s="40"/>
      <c r="C63" s="41"/>
      <c r="D63" s="41"/>
      <c r="E63" s="41"/>
      <c r="F63" s="41"/>
      <c r="G63" s="41"/>
      <c r="H63" s="41"/>
      <c r="I63" s="105"/>
      <c r="J63" s="41"/>
      <c r="K63" s="44"/>
    </row>
    <row r="64" spans="2:11" s="1" customFormat="1" ht="6.95" customHeight="1">
      <c r="B64" s="55"/>
      <c r="C64" s="56"/>
      <c r="D64" s="56"/>
      <c r="E64" s="56"/>
      <c r="F64" s="56"/>
      <c r="G64" s="56"/>
      <c r="H64" s="56"/>
      <c r="I64" s="126"/>
      <c r="J64" s="56"/>
      <c r="K64" s="57"/>
    </row>
    <row r="68" spans="2:12" s="1" customFormat="1" ht="6.95" customHeight="1">
      <c r="B68" s="58"/>
      <c r="C68" s="59"/>
      <c r="D68" s="59"/>
      <c r="E68" s="59"/>
      <c r="F68" s="59"/>
      <c r="G68" s="59"/>
      <c r="H68" s="59"/>
      <c r="I68" s="127"/>
      <c r="J68" s="59"/>
      <c r="K68" s="59"/>
      <c r="L68" s="40"/>
    </row>
    <row r="69" spans="2:12" s="1" customFormat="1" ht="36.95" customHeight="1">
      <c r="B69" s="40"/>
      <c r="C69" s="60" t="s">
        <v>141</v>
      </c>
      <c r="I69" s="148"/>
      <c r="L69" s="40"/>
    </row>
    <row r="70" spans="2:12" s="1" customFormat="1" ht="6.95" customHeight="1">
      <c r="B70" s="40"/>
      <c r="I70" s="148"/>
      <c r="L70" s="40"/>
    </row>
    <row r="71" spans="2:12" s="1" customFormat="1" ht="14.45" customHeight="1">
      <c r="B71" s="40"/>
      <c r="C71" s="62" t="s">
        <v>19</v>
      </c>
      <c r="I71" s="148"/>
      <c r="L71" s="40"/>
    </row>
    <row r="72" spans="2:12" s="1" customFormat="1" ht="16.5" customHeight="1">
      <c r="B72" s="40"/>
      <c r="E72" s="349" t="str">
        <f>E7</f>
        <v>Stavební úpravy 2.NP - 3.NP pavilonu A přestavba dětského oddělení na LDN - 2.část - 2.NP</v>
      </c>
      <c r="F72" s="350"/>
      <c r="G72" s="350"/>
      <c r="H72" s="350"/>
      <c r="I72" s="148"/>
      <c r="L72" s="40"/>
    </row>
    <row r="73" spans="2:12" s="1" customFormat="1" ht="14.45" customHeight="1">
      <c r="B73" s="40"/>
      <c r="C73" s="62" t="s">
        <v>111</v>
      </c>
      <c r="I73" s="148"/>
      <c r="L73" s="40"/>
    </row>
    <row r="74" spans="2:12" s="1" customFormat="1" ht="17.25" customHeight="1">
      <c r="B74" s="40"/>
      <c r="E74" s="342" t="str">
        <f>E9</f>
        <v>VON - vedlejší a ostatní náklady</v>
      </c>
      <c r="F74" s="351"/>
      <c r="G74" s="351"/>
      <c r="H74" s="351"/>
      <c r="I74" s="148"/>
      <c r="L74" s="40"/>
    </row>
    <row r="75" spans="2:12" s="1" customFormat="1" ht="6.95" customHeight="1">
      <c r="B75" s="40"/>
      <c r="I75" s="148"/>
      <c r="L75" s="40"/>
    </row>
    <row r="76" spans="2:12" s="1" customFormat="1" ht="18" customHeight="1">
      <c r="B76" s="40"/>
      <c r="C76" s="62" t="s">
        <v>24</v>
      </c>
      <c r="F76" s="149" t="str">
        <f>F12</f>
        <v>Jindřichův Hradec</v>
      </c>
      <c r="I76" s="150" t="s">
        <v>26</v>
      </c>
      <c r="J76" s="66" t="str">
        <f>IF(J12="","",J12)</f>
        <v>27. 12. 2018</v>
      </c>
      <c r="L76" s="40"/>
    </row>
    <row r="77" spans="2:12" s="1" customFormat="1" ht="6.95" customHeight="1">
      <c r="B77" s="40"/>
      <c r="I77" s="148"/>
      <c r="L77" s="40"/>
    </row>
    <row r="78" spans="2:12" s="1" customFormat="1" ht="15">
      <c r="B78" s="40"/>
      <c r="C78" s="62" t="s">
        <v>28</v>
      </c>
      <c r="F78" s="149" t="str">
        <f>E15</f>
        <v xml:space="preserve"> </v>
      </c>
      <c r="I78" s="150" t="s">
        <v>34</v>
      </c>
      <c r="J78" s="149" t="str">
        <f>E21</f>
        <v>ATELIER G+G s.r.o.</v>
      </c>
      <c r="L78" s="40"/>
    </row>
    <row r="79" spans="2:12" s="1" customFormat="1" ht="14.45" customHeight="1">
      <c r="B79" s="40"/>
      <c r="C79" s="62" t="s">
        <v>32</v>
      </c>
      <c r="F79" s="149" t="str">
        <f>IF(E18="","",E18)</f>
        <v/>
      </c>
      <c r="I79" s="148"/>
      <c r="L79" s="40"/>
    </row>
    <row r="80" spans="2:12" s="1" customFormat="1" ht="10.35" customHeight="1">
      <c r="B80" s="40"/>
      <c r="I80" s="148"/>
      <c r="L80" s="40"/>
    </row>
    <row r="81" spans="2:20" s="9" customFormat="1" ht="29.25" customHeight="1">
      <c r="B81" s="151"/>
      <c r="C81" s="152" t="s">
        <v>142</v>
      </c>
      <c r="D81" s="153" t="s">
        <v>58</v>
      </c>
      <c r="E81" s="153" t="s">
        <v>54</v>
      </c>
      <c r="F81" s="153" t="s">
        <v>143</v>
      </c>
      <c r="G81" s="153" t="s">
        <v>144</v>
      </c>
      <c r="H81" s="153" t="s">
        <v>145</v>
      </c>
      <c r="I81" s="154" t="s">
        <v>146</v>
      </c>
      <c r="J81" s="153" t="s">
        <v>115</v>
      </c>
      <c r="K81" s="155" t="s">
        <v>147</v>
      </c>
      <c r="L81" s="151"/>
      <c r="M81" s="72" t="s">
        <v>148</v>
      </c>
      <c r="N81" s="73" t="s">
        <v>43</v>
      </c>
      <c r="O81" s="73" t="s">
        <v>149</v>
      </c>
      <c r="P81" s="73" t="s">
        <v>150</v>
      </c>
      <c r="Q81" s="73" t="s">
        <v>151</v>
      </c>
      <c r="R81" s="73" t="s">
        <v>152</v>
      </c>
      <c r="S81" s="73" t="s">
        <v>153</v>
      </c>
      <c r="T81" s="74" t="s">
        <v>154</v>
      </c>
    </row>
    <row r="82" spans="2:63" s="1" customFormat="1" ht="29.25" customHeight="1">
      <c r="B82" s="40"/>
      <c r="C82" s="76" t="s">
        <v>116</v>
      </c>
      <c r="I82" s="148"/>
      <c r="J82" s="156">
        <f>BK82</f>
        <v>0</v>
      </c>
      <c r="L82" s="40"/>
      <c r="M82" s="75"/>
      <c r="N82" s="67"/>
      <c r="O82" s="67"/>
      <c r="P82" s="157">
        <f>P83</f>
        <v>0</v>
      </c>
      <c r="Q82" s="67"/>
      <c r="R82" s="157">
        <f>R83</f>
        <v>0</v>
      </c>
      <c r="S82" s="67"/>
      <c r="T82" s="158">
        <f>T83</f>
        <v>0</v>
      </c>
      <c r="AT82" s="23" t="s">
        <v>72</v>
      </c>
      <c r="AU82" s="23" t="s">
        <v>117</v>
      </c>
      <c r="BK82" s="159">
        <f>BK83</f>
        <v>0</v>
      </c>
    </row>
    <row r="83" spans="2:63" s="10" customFormat="1" ht="37.35" customHeight="1">
      <c r="B83" s="160"/>
      <c r="D83" s="161" t="s">
        <v>72</v>
      </c>
      <c r="E83" s="162" t="s">
        <v>3083</v>
      </c>
      <c r="F83" s="162" t="s">
        <v>3084</v>
      </c>
      <c r="I83" s="163"/>
      <c r="J83" s="164">
        <f>BK83</f>
        <v>0</v>
      </c>
      <c r="L83" s="160"/>
      <c r="M83" s="165"/>
      <c r="N83" s="166"/>
      <c r="O83" s="166"/>
      <c r="P83" s="167">
        <f>P84+P86+P88+P90+P92</f>
        <v>0</v>
      </c>
      <c r="Q83" s="166"/>
      <c r="R83" s="167">
        <f>R84+R86+R88+R90+R92</f>
        <v>0</v>
      </c>
      <c r="S83" s="166"/>
      <c r="T83" s="168">
        <f>T84+T86+T88+T90+T92</f>
        <v>0</v>
      </c>
      <c r="AR83" s="161" t="s">
        <v>184</v>
      </c>
      <c r="AT83" s="169" t="s">
        <v>72</v>
      </c>
      <c r="AU83" s="169" t="s">
        <v>73</v>
      </c>
      <c r="AY83" s="161" t="s">
        <v>157</v>
      </c>
      <c r="BK83" s="170">
        <f>BK84+BK86+BK88+BK90+BK92</f>
        <v>0</v>
      </c>
    </row>
    <row r="84" spans="2:63" s="10" customFormat="1" ht="19.9" customHeight="1">
      <c r="B84" s="160"/>
      <c r="D84" s="161" t="s">
        <v>72</v>
      </c>
      <c r="E84" s="171" t="s">
        <v>3085</v>
      </c>
      <c r="F84" s="171" t="s">
        <v>3086</v>
      </c>
      <c r="I84" s="163"/>
      <c r="J84" s="172">
        <f>BK84</f>
        <v>0</v>
      </c>
      <c r="L84" s="160"/>
      <c r="M84" s="165"/>
      <c r="N84" s="166"/>
      <c r="O84" s="166"/>
      <c r="P84" s="167">
        <f>P85</f>
        <v>0</v>
      </c>
      <c r="Q84" s="166"/>
      <c r="R84" s="167">
        <f>R85</f>
        <v>0</v>
      </c>
      <c r="S84" s="166"/>
      <c r="T84" s="168">
        <f>T85</f>
        <v>0</v>
      </c>
      <c r="AR84" s="161" t="s">
        <v>184</v>
      </c>
      <c r="AT84" s="169" t="s">
        <v>72</v>
      </c>
      <c r="AU84" s="169" t="s">
        <v>81</v>
      </c>
      <c r="AY84" s="161" t="s">
        <v>157</v>
      </c>
      <c r="BK84" s="170">
        <f>BK85</f>
        <v>0</v>
      </c>
    </row>
    <row r="85" spans="2:65" s="1" customFormat="1" ht="25.5" customHeight="1">
      <c r="B85" s="173"/>
      <c r="C85" s="174" t="s">
        <v>81</v>
      </c>
      <c r="D85" s="174" t="s">
        <v>160</v>
      </c>
      <c r="E85" s="175" t="s">
        <v>3087</v>
      </c>
      <c r="F85" s="176" t="s">
        <v>3088</v>
      </c>
      <c r="G85" s="177" t="s">
        <v>3089</v>
      </c>
      <c r="H85" s="178">
        <v>1</v>
      </c>
      <c r="I85" s="179"/>
      <c r="J85" s="180">
        <f>ROUND(I85*H85,2)</f>
        <v>0</v>
      </c>
      <c r="K85" s="176" t="s">
        <v>5</v>
      </c>
      <c r="L85" s="40"/>
      <c r="M85" s="181" t="s">
        <v>5</v>
      </c>
      <c r="N85" s="182" t="s">
        <v>44</v>
      </c>
      <c r="O85" s="41"/>
      <c r="P85" s="183">
        <f>O85*H85</f>
        <v>0</v>
      </c>
      <c r="Q85" s="183">
        <v>0</v>
      </c>
      <c r="R85" s="183">
        <f>Q85*H85</f>
        <v>0</v>
      </c>
      <c r="S85" s="183">
        <v>0</v>
      </c>
      <c r="T85" s="184">
        <f>S85*H85</f>
        <v>0</v>
      </c>
      <c r="AR85" s="23" t="s">
        <v>3090</v>
      </c>
      <c r="AT85" s="23" t="s">
        <v>160</v>
      </c>
      <c r="AU85" s="23" t="s">
        <v>83</v>
      </c>
      <c r="AY85" s="23" t="s">
        <v>157</v>
      </c>
      <c r="BE85" s="185">
        <f>IF(N85="základní",J85,0)</f>
        <v>0</v>
      </c>
      <c r="BF85" s="185">
        <f>IF(N85="snížená",J85,0)</f>
        <v>0</v>
      </c>
      <c r="BG85" s="185">
        <f>IF(N85="zákl. přenesená",J85,0)</f>
        <v>0</v>
      </c>
      <c r="BH85" s="185">
        <f>IF(N85="sníž. přenesená",J85,0)</f>
        <v>0</v>
      </c>
      <c r="BI85" s="185">
        <f>IF(N85="nulová",J85,0)</f>
        <v>0</v>
      </c>
      <c r="BJ85" s="23" t="s">
        <v>81</v>
      </c>
      <c r="BK85" s="185">
        <f>ROUND(I85*H85,2)</f>
        <v>0</v>
      </c>
      <c r="BL85" s="23" t="s">
        <v>3090</v>
      </c>
      <c r="BM85" s="23" t="s">
        <v>3091</v>
      </c>
    </row>
    <row r="86" spans="2:63" s="10" customFormat="1" ht="29.85" customHeight="1">
      <c r="B86" s="160"/>
      <c r="D86" s="161" t="s">
        <v>72</v>
      </c>
      <c r="E86" s="171" t="s">
        <v>3092</v>
      </c>
      <c r="F86" s="171" t="s">
        <v>3093</v>
      </c>
      <c r="I86" s="163"/>
      <c r="J86" s="172">
        <f>BK86</f>
        <v>0</v>
      </c>
      <c r="L86" s="160"/>
      <c r="M86" s="165"/>
      <c r="N86" s="166"/>
      <c r="O86" s="166"/>
      <c r="P86" s="167">
        <f>P87</f>
        <v>0</v>
      </c>
      <c r="Q86" s="166"/>
      <c r="R86" s="167">
        <f>R87</f>
        <v>0</v>
      </c>
      <c r="S86" s="166"/>
      <c r="T86" s="168">
        <f>T87</f>
        <v>0</v>
      </c>
      <c r="AR86" s="161" t="s">
        <v>184</v>
      </c>
      <c r="AT86" s="169" t="s">
        <v>72</v>
      </c>
      <c r="AU86" s="169" t="s">
        <v>81</v>
      </c>
      <c r="AY86" s="161" t="s">
        <v>157</v>
      </c>
      <c r="BK86" s="170">
        <f>BK87</f>
        <v>0</v>
      </c>
    </row>
    <row r="87" spans="2:65" s="1" customFormat="1" ht="16.5" customHeight="1">
      <c r="B87" s="173"/>
      <c r="C87" s="174" t="s">
        <v>83</v>
      </c>
      <c r="D87" s="174" t="s">
        <v>160</v>
      </c>
      <c r="E87" s="175" t="s">
        <v>3094</v>
      </c>
      <c r="F87" s="176" t="s">
        <v>3093</v>
      </c>
      <c r="G87" s="177" t="s">
        <v>3089</v>
      </c>
      <c r="H87" s="178">
        <v>1</v>
      </c>
      <c r="I87" s="179"/>
      <c r="J87" s="180">
        <f>ROUND(I87*H87,2)</f>
        <v>0</v>
      </c>
      <c r="K87" s="176" t="s">
        <v>164</v>
      </c>
      <c r="L87" s="40"/>
      <c r="M87" s="181" t="s">
        <v>5</v>
      </c>
      <c r="N87" s="182" t="s">
        <v>44</v>
      </c>
      <c r="O87" s="41"/>
      <c r="P87" s="183">
        <f>O87*H87</f>
        <v>0</v>
      </c>
      <c r="Q87" s="183">
        <v>0</v>
      </c>
      <c r="R87" s="183">
        <f>Q87*H87</f>
        <v>0</v>
      </c>
      <c r="S87" s="183">
        <v>0</v>
      </c>
      <c r="T87" s="184">
        <f>S87*H87</f>
        <v>0</v>
      </c>
      <c r="AR87" s="23" t="s">
        <v>3090</v>
      </c>
      <c r="AT87" s="23" t="s">
        <v>160</v>
      </c>
      <c r="AU87" s="23" t="s">
        <v>83</v>
      </c>
      <c r="AY87" s="23" t="s">
        <v>157</v>
      </c>
      <c r="BE87" s="185">
        <f>IF(N87="základní",J87,0)</f>
        <v>0</v>
      </c>
      <c r="BF87" s="185">
        <f>IF(N87="snížená",J87,0)</f>
        <v>0</v>
      </c>
      <c r="BG87" s="185">
        <f>IF(N87="zákl. přenesená",J87,0)</f>
        <v>0</v>
      </c>
      <c r="BH87" s="185">
        <f>IF(N87="sníž. přenesená",J87,0)</f>
        <v>0</v>
      </c>
      <c r="BI87" s="185">
        <f>IF(N87="nulová",J87,0)</f>
        <v>0</v>
      </c>
      <c r="BJ87" s="23" t="s">
        <v>81</v>
      </c>
      <c r="BK87" s="185">
        <f>ROUND(I87*H87,2)</f>
        <v>0</v>
      </c>
      <c r="BL87" s="23" t="s">
        <v>3090</v>
      </c>
      <c r="BM87" s="23" t="s">
        <v>3095</v>
      </c>
    </row>
    <row r="88" spans="2:63" s="10" customFormat="1" ht="29.85" customHeight="1">
      <c r="B88" s="160"/>
      <c r="D88" s="161" t="s">
        <v>72</v>
      </c>
      <c r="E88" s="171" t="s">
        <v>3096</v>
      </c>
      <c r="F88" s="171" t="s">
        <v>3097</v>
      </c>
      <c r="I88" s="163"/>
      <c r="J88" s="172">
        <f>BK88</f>
        <v>0</v>
      </c>
      <c r="L88" s="160"/>
      <c r="M88" s="165"/>
      <c r="N88" s="166"/>
      <c r="O88" s="166"/>
      <c r="P88" s="167">
        <f>P89</f>
        <v>0</v>
      </c>
      <c r="Q88" s="166"/>
      <c r="R88" s="167">
        <f>R89</f>
        <v>0</v>
      </c>
      <c r="S88" s="166"/>
      <c r="T88" s="168">
        <f>T89</f>
        <v>0</v>
      </c>
      <c r="AR88" s="161" t="s">
        <v>184</v>
      </c>
      <c r="AT88" s="169" t="s">
        <v>72</v>
      </c>
      <c r="AU88" s="169" t="s">
        <v>81</v>
      </c>
      <c r="AY88" s="161" t="s">
        <v>157</v>
      </c>
      <c r="BK88" s="170">
        <f>BK89</f>
        <v>0</v>
      </c>
    </row>
    <row r="89" spans="2:65" s="1" customFormat="1" ht="16.5" customHeight="1">
      <c r="B89" s="173"/>
      <c r="C89" s="174" t="s">
        <v>158</v>
      </c>
      <c r="D89" s="174" t="s">
        <v>160</v>
      </c>
      <c r="E89" s="175" t="s">
        <v>3098</v>
      </c>
      <c r="F89" s="176" t="s">
        <v>3099</v>
      </c>
      <c r="G89" s="177" t="s">
        <v>3089</v>
      </c>
      <c r="H89" s="178">
        <v>1</v>
      </c>
      <c r="I89" s="179"/>
      <c r="J89" s="180">
        <f>ROUND(I89*H89,2)</f>
        <v>0</v>
      </c>
      <c r="K89" s="176" t="s">
        <v>164</v>
      </c>
      <c r="L89" s="40"/>
      <c r="M89" s="181" t="s">
        <v>5</v>
      </c>
      <c r="N89" s="182" t="s">
        <v>44</v>
      </c>
      <c r="O89" s="41"/>
      <c r="P89" s="183">
        <f>O89*H89</f>
        <v>0</v>
      </c>
      <c r="Q89" s="183">
        <v>0</v>
      </c>
      <c r="R89" s="183">
        <f>Q89*H89</f>
        <v>0</v>
      </c>
      <c r="S89" s="183">
        <v>0</v>
      </c>
      <c r="T89" s="184">
        <f>S89*H89</f>
        <v>0</v>
      </c>
      <c r="AR89" s="23" t="s">
        <v>3090</v>
      </c>
      <c r="AT89" s="23" t="s">
        <v>160</v>
      </c>
      <c r="AU89" s="23" t="s">
        <v>83</v>
      </c>
      <c r="AY89" s="23" t="s">
        <v>157</v>
      </c>
      <c r="BE89" s="185">
        <f>IF(N89="základní",J89,0)</f>
        <v>0</v>
      </c>
      <c r="BF89" s="185">
        <f>IF(N89="snížená",J89,0)</f>
        <v>0</v>
      </c>
      <c r="BG89" s="185">
        <f>IF(N89="zákl. přenesená",J89,0)</f>
        <v>0</v>
      </c>
      <c r="BH89" s="185">
        <f>IF(N89="sníž. přenesená",J89,0)</f>
        <v>0</v>
      </c>
      <c r="BI89" s="185">
        <f>IF(N89="nulová",J89,0)</f>
        <v>0</v>
      </c>
      <c r="BJ89" s="23" t="s">
        <v>81</v>
      </c>
      <c r="BK89" s="185">
        <f>ROUND(I89*H89,2)</f>
        <v>0</v>
      </c>
      <c r="BL89" s="23" t="s">
        <v>3090</v>
      </c>
      <c r="BM89" s="23" t="s">
        <v>3100</v>
      </c>
    </row>
    <row r="90" spans="2:63" s="10" customFormat="1" ht="29.85" customHeight="1">
      <c r="B90" s="160"/>
      <c r="D90" s="161" t="s">
        <v>72</v>
      </c>
      <c r="E90" s="171" t="s">
        <v>3101</v>
      </c>
      <c r="F90" s="171" t="s">
        <v>3102</v>
      </c>
      <c r="I90" s="163"/>
      <c r="J90" s="172">
        <f>BK90</f>
        <v>0</v>
      </c>
      <c r="L90" s="160"/>
      <c r="M90" s="165"/>
      <c r="N90" s="166"/>
      <c r="O90" s="166"/>
      <c r="P90" s="167">
        <f>P91</f>
        <v>0</v>
      </c>
      <c r="Q90" s="166"/>
      <c r="R90" s="167">
        <f>R91</f>
        <v>0</v>
      </c>
      <c r="S90" s="166"/>
      <c r="T90" s="168">
        <f>T91</f>
        <v>0</v>
      </c>
      <c r="AR90" s="161" t="s">
        <v>184</v>
      </c>
      <c r="AT90" s="169" t="s">
        <v>72</v>
      </c>
      <c r="AU90" s="169" t="s">
        <v>81</v>
      </c>
      <c r="AY90" s="161" t="s">
        <v>157</v>
      </c>
      <c r="BK90" s="170">
        <f>BK91</f>
        <v>0</v>
      </c>
    </row>
    <row r="91" spans="2:65" s="1" customFormat="1" ht="16.5" customHeight="1">
      <c r="B91" s="173"/>
      <c r="C91" s="174" t="s">
        <v>165</v>
      </c>
      <c r="D91" s="174" t="s">
        <v>160</v>
      </c>
      <c r="E91" s="175" t="s">
        <v>3103</v>
      </c>
      <c r="F91" s="176" t="s">
        <v>3104</v>
      </c>
      <c r="G91" s="177" t="s">
        <v>3089</v>
      </c>
      <c r="H91" s="178">
        <v>1</v>
      </c>
      <c r="I91" s="179"/>
      <c r="J91" s="180">
        <f>ROUND(I91*H91,2)</f>
        <v>0</v>
      </c>
      <c r="K91" s="176" t="s">
        <v>164</v>
      </c>
      <c r="L91" s="40"/>
      <c r="M91" s="181" t="s">
        <v>5</v>
      </c>
      <c r="N91" s="182" t="s">
        <v>44</v>
      </c>
      <c r="O91" s="41"/>
      <c r="P91" s="183">
        <f>O91*H91</f>
        <v>0</v>
      </c>
      <c r="Q91" s="183">
        <v>0</v>
      </c>
      <c r="R91" s="183">
        <f>Q91*H91</f>
        <v>0</v>
      </c>
      <c r="S91" s="183">
        <v>0</v>
      </c>
      <c r="T91" s="184">
        <f>S91*H91</f>
        <v>0</v>
      </c>
      <c r="AR91" s="23" t="s">
        <v>3090</v>
      </c>
      <c r="AT91" s="23" t="s">
        <v>160</v>
      </c>
      <c r="AU91" s="23" t="s">
        <v>83</v>
      </c>
      <c r="AY91" s="23" t="s">
        <v>157</v>
      </c>
      <c r="BE91" s="185">
        <f>IF(N91="základní",J91,0)</f>
        <v>0</v>
      </c>
      <c r="BF91" s="185">
        <f>IF(N91="snížená",J91,0)</f>
        <v>0</v>
      </c>
      <c r="BG91" s="185">
        <f>IF(N91="zákl. přenesená",J91,0)</f>
        <v>0</v>
      </c>
      <c r="BH91" s="185">
        <f>IF(N91="sníž. přenesená",J91,0)</f>
        <v>0</v>
      </c>
      <c r="BI91" s="185">
        <f>IF(N91="nulová",J91,0)</f>
        <v>0</v>
      </c>
      <c r="BJ91" s="23" t="s">
        <v>81</v>
      </c>
      <c r="BK91" s="185">
        <f>ROUND(I91*H91,2)</f>
        <v>0</v>
      </c>
      <c r="BL91" s="23" t="s">
        <v>3090</v>
      </c>
      <c r="BM91" s="23" t="s">
        <v>3105</v>
      </c>
    </row>
    <row r="92" spans="2:63" s="10" customFormat="1" ht="29.85" customHeight="1">
      <c r="B92" s="160"/>
      <c r="D92" s="161" t="s">
        <v>72</v>
      </c>
      <c r="E92" s="171" t="s">
        <v>3106</v>
      </c>
      <c r="F92" s="171" t="s">
        <v>3107</v>
      </c>
      <c r="I92" s="163"/>
      <c r="J92" s="172">
        <f>BK92</f>
        <v>0</v>
      </c>
      <c r="L92" s="160"/>
      <c r="M92" s="165"/>
      <c r="N92" s="166"/>
      <c r="O92" s="166"/>
      <c r="P92" s="167">
        <f>P93</f>
        <v>0</v>
      </c>
      <c r="Q92" s="166"/>
      <c r="R92" s="167">
        <f>R93</f>
        <v>0</v>
      </c>
      <c r="S92" s="166"/>
      <c r="T92" s="168">
        <f>T93</f>
        <v>0</v>
      </c>
      <c r="AR92" s="161" t="s">
        <v>184</v>
      </c>
      <c r="AT92" s="169" t="s">
        <v>72</v>
      </c>
      <c r="AU92" s="169" t="s">
        <v>81</v>
      </c>
      <c r="AY92" s="161" t="s">
        <v>157</v>
      </c>
      <c r="BK92" s="170">
        <f>BK93</f>
        <v>0</v>
      </c>
    </row>
    <row r="93" spans="2:65" s="1" customFormat="1" ht="16.5" customHeight="1">
      <c r="B93" s="173"/>
      <c r="C93" s="174" t="s">
        <v>184</v>
      </c>
      <c r="D93" s="174" t="s">
        <v>160</v>
      </c>
      <c r="E93" s="175" t="s">
        <v>3108</v>
      </c>
      <c r="F93" s="176" t="s">
        <v>3109</v>
      </c>
      <c r="G93" s="177" t="s">
        <v>3089</v>
      </c>
      <c r="H93" s="178">
        <v>1</v>
      </c>
      <c r="I93" s="179"/>
      <c r="J93" s="180">
        <f>ROUND(I93*H93,2)</f>
        <v>0</v>
      </c>
      <c r="K93" s="176" t="s">
        <v>164</v>
      </c>
      <c r="L93" s="40"/>
      <c r="M93" s="181" t="s">
        <v>5</v>
      </c>
      <c r="N93" s="229" t="s">
        <v>44</v>
      </c>
      <c r="O93" s="230"/>
      <c r="P93" s="231">
        <f>O93*H93</f>
        <v>0</v>
      </c>
      <c r="Q93" s="231">
        <v>0</v>
      </c>
      <c r="R93" s="231">
        <f>Q93*H93</f>
        <v>0</v>
      </c>
      <c r="S93" s="231">
        <v>0</v>
      </c>
      <c r="T93" s="232">
        <f>S93*H93</f>
        <v>0</v>
      </c>
      <c r="AR93" s="23" t="s">
        <v>3090</v>
      </c>
      <c r="AT93" s="23" t="s">
        <v>160</v>
      </c>
      <c r="AU93" s="23" t="s">
        <v>83</v>
      </c>
      <c r="AY93" s="23" t="s">
        <v>157</v>
      </c>
      <c r="BE93" s="185">
        <f>IF(N93="základní",J93,0)</f>
        <v>0</v>
      </c>
      <c r="BF93" s="185">
        <f>IF(N93="snížená",J93,0)</f>
        <v>0</v>
      </c>
      <c r="BG93" s="185">
        <f>IF(N93="zákl. přenesená",J93,0)</f>
        <v>0</v>
      </c>
      <c r="BH93" s="185">
        <f>IF(N93="sníž. přenesená",J93,0)</f>
        <v>0</v>
      </c>
      <c r="BI93" s="185">
        <f>IF(N93="nulová",J93,0)</f>
        <v>0</v>
      </c>
      <c r="BJ93" s="23" t="s">
        <v>81</v>
      </c>
      <c r="BK93" s="185">
        <f>ROUND(I93*H93,2)</f>
        <v>0</v>
      </c>
      <c r="BL93" s="23" t="s">
        <v>3090</v>
      </c>
      <c r="BM93" s="23" t="s">
        <v>3110</v>
      </c>
    </row>
    <row r="94" spans="2:12" s="1" customFormat="1" ht="6.95" customHeight="1">
      <c r="B94" s="55"/>
      <c r="C94" s="56"/>
      <c r="D94" s="56"/>
      <c r="E94" s="56"/>
      <c r="F94" s="56"/>
      <c r="G94" s="56"/>
      <c r="H94" s="56"/>
      <c r="I94" s="126"/>
      <c r="J94" s="56"/>
      <c r="K94" s="56"/>
      <c r="L94" s="40"/>
    </row>
  </sheetData>
  <autoFilter ref="C81:K93"/>
  <mergeCells count="10">
    <mergeCell ref="J51:J52"/>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LUDEKNEW\uzivatel</dc:creator>
  <cp:keywords/>
  <dc:description/>
  <cp:lastModifiedBy>Honza</cp:lastModifiedBy>
  <cp:lastPrinted>2019-01-09T06:18:48Z</cp:lastPrinted>
  <dcterms:created xsi:type="dcterms:W3CDTF">2019-01-08T16:52:56Z</dcterms:created>
  <dcterms:modified xsi:type="dcterms:W3CDTF">2019-05-27T07:10:50Z</dcterms:modified>
  <cp:category/>
  <cp:version/>
  <cp:contentType/>
  <cp:contentStatus/>
</cp:coreProperties>
</file>